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90" activeTab="0"/>
  </bookViews>
  <sheets>
    <sheet name="全部" sheetId="1" r:id="rId1"/>
  </sheets>
  <definedNames>
    <definedName name="_xlnm._FilterDatabase" localSheetId="0" hidden="1">'全部'!$BA$1:$BB$81</definedName>
  </definedNames>
  <calcPr fullCalcOnLoad="1"/>
</workbook>
</file>

<file path=xl/sharedStrings.xml><?xml version="1.0" encoding="utf-8"?>
<sst xmlns="http://schemas.openxmlformats.org/spreadsheetml/2006/main" count="161" uniqueCount="106">
  <si>
    <t>外 文 系</t>
  </si>
  <si>
    <t>圖 資 所</t>
  </si>
  <si>
    <t>昆 蟲 系</t>
  </si>
  <si>
    <t>土 環 系</t>
  </si>
  <si>
    <t>生 技 所</t>
  </si>
  <si>
    <t>土 木 系</t>
  </si>
  <si>
    <t>醫 工 所</t>
  </si>
  <si>
    <t>生 科 系</t>
  </si>
  <si>
    <t>生 化 所</t>
  </si>
  <si>
    <t>生 醫 所</t>
  </si>
  <si>
    <t>財 金 系</t>
  </si>
  <si>
    <t>國 務 所</t>
  </si>
  <si>
    <t>運 健 所</t>
  </si>
  <si>
    <t>教 研 所</t>
  </si>
  <si>
    <t>總   計</t>
  </si>
  <si>
    <t>8月</t>
  </si>
  <si>
    <t>9月</t>
  </si>
  <si>
    <t>10月</t>
  </si>
  <si>
    <t>11月</t>
  </si>
  <si>
    <t>12月</t>
  </si>
  <si>
    <t>小計</t>
  </si>
  <si>
    <t>台 文 所</t>
  </si>
  <si>
    <t>園 藝 系</t>
  </si>
  <si>
    <t>應 經 系</t>
  </si>
  <si>
    <t>植 病 系</t>
  </si>
  <si>
    <t>生 機 系</t>
  </si>
  <si>
    <t>水 保 系</t>
  </si>
  <si>
    <t>食 生 系</t>
  </si>
  <si>
    <t>獸 醫 系</t>
  </si>
  <si>
    <t>獸 病 所</t>
  </si>
  <si>
    <t>環 工 系</t>
  </si>
  <si>
    <t>化 工 系</t>
  </si>
  <si>
    <t>材 料 系</t>
  </si>
  <si>
    <t>通 訊 所</t>
  </si>
  <si>
    <t>光 電 所</t>
  </si>
  <si>
    <t>分 生 所</t>
  </si>
  <si>
    <t>企 管 系</t>
  </si>
  <si>
    <t>行 銷 系</t>
  </si>
  <si>
    <t>2月</t>
  </si>
  <si>
    <t>預算額</t>
  </si>
  <si>
    <t>結餘額</t>
  </si>
  <si>
    <t>3月</t>
  </si>
  <si>
    <t>執行率</t>
  </si>
  <si>
    <t>4月</t>
  </si>
  <si>
    <t>5月</t>
  </si>
  <si>
    <t>6月</t>
  </si>
  <si>
    <t>微 衛 所</t>
  </si>
  <si>
    <t>再生醫學</t>
  </si>
  <si>
    <t>基 資 所</t>
  </si>
  <si>
    <t>文 學 院</t>
  </si>
  <si>
    <t>農 資 院</t>
  </si>
  <si>
    <t>獸醫學院</t>
  </si>
  <si>
    <t>理 學 院</t>
  </si>
  <si>
    <t>工 學 院</t>
  </si>
  <si>
    <t>生 科 院</t>
  </si>
  <si>
    <t>生科院</t>
  </si>
  <si>
    <t>工學院</t>
  </si>
  <si>
    <t>理學院</t>
  </si>
  <si>
    <t>農資學院</t>
  </si>
  <si>
    <t>文學院</t>
  </si>
  <si>
    <t>景觀學程</t>
  </si>
  <si>
    <t>生 管 所</t>
  </si>
  <si>
    <t>法 律 系</t>
  </si>
  <si>
    <t>微 基 所</t>
  </si>
  <si>
    <t>管理學院</t>
  </si>
  <si>
    <t>法政學院</t>
  </si>
  <si>
    <t>化 學 系</t>
  </si>
  <si>
    <t>電 機 系</t>
  </si>
  <si>
    <t>國 政 所</t>
  </si>
  <si>
    <t>森 林 系</t>
  </si>
  <si>
    <t>中 文 系</t>
  </si>
  <si>
    <t>物理奈米</t>
  </si>
  <si>
    <t>應數統計</t>
  </si>
  <si>
    <t>會 研 所</t>
  </si>
  <si>
    <t>動 科 系</t>
  </si>
  <si>
    <t>精 密 所</t>
  </si>
  <si>
    <t>歷 史 系</t>
  </si>
  <si>
    <t>資 管 系</t>
  </si>
  <si>
    <t>機 械 系</t>
  </si>
  <si>
    <t>科 管 所</t>
  </si>
  <si>
    <t>農 藝 系</t>
  </si>
  <si>
    <t>國農學程</t>
  </si>
  <si>
    <t>資工系</t>
  </si>
  <si>
    <t>跨院學程</t>
  </si>
  <si>
    <t>跨院</t>
  </si>
  <si>
    <t>醫科學程</t>
  </si>
  <si>
    <t>跨文化學程</t>
  </si>
  <si>
    <t>植醫學程</t>
  </si>
  <si>
    <t>跨洲學程</t>
  </si>
  <si>
    <t>助學</t>
  </si>
  <si>
    <t>合計</t>
  </si>
  <si>
    <t>獎學</t>
  </si>
  <si>
    <t>獎學</t>
  </si>
  <si>
    <t>1月</t>
  </si>
  <si>
    <t>獎學</t>
  </si>
  <si>
    <t>7月</t>
  </si>
  <si>
    <t>食安所</t>
  </si>
  <si>
    <t>AA</t>
  </si>
  <si>
    <t>TA</t>
  </si>
  <si>
    <t>助學</t>
  </si>
  <si>
    <t>電資學院</t>
  </si>
  <si>
    <t>TA</t>
  </si>
  <si>
    <t>大數據</t>
  </si>
  <si>
    <t>應經、農經</t>
  </si>
  <si>
    <t>獎學金</t>
  </si>
  <si>
    <t>AA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</si>
</sst>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\(#,##0\)"/>
    <numFmt numFmtId="178" formatCode="#,##0.000_ "/>
    <numFmt numFmtId="179" formatCode="0.0%"/>
    <numFmt numFmtId="180" formatCode="_-* #,##0_-;\-* #,##0_-;_-* &quot;-&quot;??_-;_-@_-"/>
    <numFmt numFmtId="181" formatCode="#,##0_);[Red]\(#,##0\)"/>
    <numFmt numFmtId="182" formatCode="0;_ࣿ"/>
    <numFmt numFmtId="183" formatCode="0.0000_ "/>
    <numFmt numFmtId="184" formatCode="0.00_ "/>
    <numFmt numFmtId="185" formatCode="m&quot;月&quot;d&quot;日&quot;"/>
  </numFmts>
  <fonts count="70">
    <font>
      <sz val="12"/>
      <name val="新細明體"/>
      <family val="1"/>
    </font>
    <font>
      <sz val="9"/>
      <name val="新細明體"/>
      <family val="1"/>
    </font>
    <font>
      <b/>
      <sz val="14"/>
      <name val="標楷體"/>
      <family val="4"/>
    </font>
    <font>
      <b/>
      <sz val="10"/>
      <name val="標楷體"/>
      <family val="4"/>
    </font>
    <font>
      <b/>
      <sz val="9"/>
      <name val="新細明體"/>
      <family val="1"/>
    </font>
    <font>
      <b/>
      <sz val="8"/>
      <name val="新細明體"/>
      <family val="1"/>
    </font>
    <font>
      <b/>
      <sz val="12"/>
      <name val="新細明體"/>
      <family val="1"/>
    </font>
    <font>
      <b/>
      <sz val="9"/>
      <color indexed="8"/>
      <name val="新細明體"/>
      <family val="1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1.5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1.5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color indexed="10"/>
      <name val="標楷體"/>
      <family val="4"/>
    </font>
    <font>
      <b/>
      <sz val="8"/>
      <color indexed="8"/>
      <name val="新細明體"/>
      <family val="1"/>
    </font>
    <font>
      <b/>
      <sz val="8"/>
      <color indexed="10"/>
      <name val="新細明體"/>
      <family val="1"/>
    </font>
    <font>
      <b/>
      <sz val="9"/>
      <color indexed="10"/>
      <name val="新細明體"/>
      <family val="1"/>
    </font>
    <font>
      <sz val="10"/>
      <color indexed="8"/>
      <name val="新細明體"/>
      <family val="1"/>
    </font>
    <font>
      <b/>
      <sz val="8"/>
      <color indexed="12"/>
      <name val="新細明體"/>
      <family val="1"/>
    </font>
    <font>
      <b/>
      <sz val="9"/>
      <color indexed="12"/>
      <name val="新細明體"/>
      <family val="1"/>
    </font>
    <font>
      <b/>
      <sz val="8"/>
      <color indexed="17"/>
      <name val="新細明體"/>
      <family val="1"/>
    </font>
    <font>
      <sz val="8"/>
      <color indexed="8"/>
      <name val="新細明體"/>
      <family val="1"/>
    </font>
    <font>
      <sz val="9"/>
      <name val="Microsoft JhengHei U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1.5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1.5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0"/>
      <color rgb="FFFF0000"/>
      <name val="標楷體"/>
      <family val="4"/>
    </font>
    <font>
      <b/>
      <sz val="8"/>
      <color theme="1"/>
      <name val="新細明體"/>
      <family val="1"/>
    </font>
    <font>
      <b/>
      <sz val="8"/>
      <color rgb="FFFF0000"/>
      <name val="新細明體"/>
      <family val="1"/>
    </font>
    <font>
      <b/>
      <sz val="9"/>
      <color theme="1"/>
      <name val="新細明體"/>
      <family val="1"/>
    </font>
    <font>
      <b/>
      <sz val="9"/>
      <color rgb="FFFF0000"/>
      <name val="新細明體"/>
      <family val="1"/>
    </font>
    <font>
      <sz val="12"/>
      <color theme="1"/>
      <name val="新細明體"/>
      <family val="1"/>
    </font>
    <font>
      <sz val="10"/>
      <color theme="1"/>
      <name val="新細明體"/>
      <family val="1"/>
    </font>
    <font>
      <b/>
      <sz val="8"/>
      <color rgb="FF0000FF"/>
      <name val="新細明體"/>
      <family val="1"/>
    </font>
    <font>
      <b/>
      <sz val="9"/>
      <color rgb="FF0000FF"/>
      <name val="新細明體"/>
      <family val="1"/>
    </font>
    <font>
      <b/>
      <sz val="8"/>
      <color rgb="FF00B050"/>
      <name val="新細明體"/>
      <family val="1"/>
    </font>
    <font>
      <b/>
      <sz val="8"/>
      <color rgb="FFFF0000"/>
      <name val="Calibri"/>
      <family val="1"/>
    </font>
    <font>
      <sz val="8"/>
      <color theme="1"/>
      <name val="新細明體"/>
      <family val="1"/>
    </font>
    <font>
      <b/>
      <sz val="12"/>
      <color theme="1"/>
      <name val="新細明體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rgb="FF000000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147">
    <xf numFmtId="0" fontId="0" fillId="0" borderId="0" xfId="0" applyAlignment="1">
      <alignment vertical="center"/>
    </xf>
    <xf numFmtId="177" fontId="4" fillId="0" borderId="10" xfId="0" applyNumberFormat="1" applyFont="1" applyBorder="1" applyAlignment="1">
      <alignment horizontal="right" vertical="center"/>
    </xf>
    <xf numFmtId="176" fontId="4" fillId="33" borderId="10" xfId="0" applyNumberFormat="1" applyFont="1" applyFill="1" applyBorder="1" applyAlignment="1">
      <alignment vertical="center"/>
    </xf>
    <xf numFmtId="176" fontId="4" fillId="34" borderId="10" xfId="0" applyNumberFormat="1" applyFont="1" applyFill="1" applyBorder="1" applyAlignment="1">
      <alignment vertical="center"/>
    </xf>
    <xf numFmtId="177" fontId="4" fillId="0" borderId="11" xfId="0" applyNumberFormat="1" applyFont="1" applyBorder="1" applyAlignment="1">
      <alignment horizontal="right" vertical="center"/>
    </xf>
    <xf numFmtId="177" fontId="4" fillId="0" borderId="10" xfId="0" applyNumberFormat="1" applyFont="1" applyFill="1" applyBorder="1" applyAlignment="1">
      <alignment horizontal="right" vertical="center"/>
    </xf>
    <xf numFmtId="177" fontId="4" fillId="0" borderId="12" xfId="0" applyNumberFormat="1" applyFont="1" applyBorder="1" applyAlignment="1">
      <alignment horizontal="right" vertical="center"/>
    </xf>
    <xf numFmtId="0" fontId="3" fillId="35" borderId="10" xfId="33" applyFont="1" applyFill="1" applyBorder="1" applyAlignment="1">
      <alignment horizontal="center" vertical="center"/>
      <protection/>
    </xf>
    <xf numFmtId="176" fontId="4" fillId="36" borderId="10" xfId="0" applyNumberFormat="1" applyFont="1" applyFill="1" applyBorder="1" applyAlignment="1">
      <alignment vertical="center"/>
    </xf>
    <xf numFmtId="177" fontId="4" fillId="0" borderId="12" xfId="0" applyNumberFormat="1" applyFont="1" applyFill="1" applyBorder="1" applyAlignment="1">
      <alignment horizontal="right" vertical="center"/>
    </xf>
    <xf numFmtId="0" fontId="57" fillId="35" borderId="10" xfId="33" applyFont="1" applyFill="1" applyBorder="1" applyAlignment="1">
      <alignment horizontal="center" vertical="center"/>
      <protection/>
    </xf>
    <xf numFmtId="176" fontId="5" fillId="0" borderId="10" xfId="33" applyNumberFormat="1" applyFont="1" applyFill="1" applyBorder="1" applyAlignment="1">
      <alignment vertical="center"/>
      <protection/>
    </xf>
    <xf numFmtId="176" fontId="5" fillId="36" borderId="10" xfId="33" applyNumberFormat="1" applyFont="1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176" fontId="5" fillId="37" borderId="10" xfId="33" applyNumberFormat="1" applyFont="1" applyFill="1" applyBorder="1" applyAlignment="1">
      <alignment vertical="center"/>
      <protection/>
    </xf>
    <xf numFmtId="179" fontId="4" fillId="0" borderId="13" xfId="40" applyNumberFormat="1" applyFont="1" applyBorder="1" applyAlignment="1">
      <alignment vertical="center"/>
    </xf>
    <xf numFmtId="176" fontId="5" fillId="0" borderId="14" xfId="0" applyNumberFormat="1" applyFont="1" applyFill="1" applyBorder="1" applyAlignment="1">
      <alignment vertical="center"/>
    </xf>
    <xf numFmtId="176" fontId="4" fillId="34" borderId="14" xfId="0" applyNumberFormat="1" applyFont="1" applyFill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179" fontId="4" fillId="0" borderId="15" xfId="40" applyNumberFormat="1" applyFont="1" applyBorder="1" applyAlignment="1">
      <alignment vertical="center"/>
    </xf>
    <xf numFmtId="176" fontId="58" fillId="0" borderId="10" xfId="33" applyNumberFormat="1" applyFont="1" applyFill="1" applyBorder="1" applyAlignment="1">
      <alignment vertical="center"/>
      <protection/>
    </xf>
    <xf numFmtId="176" fontId="58" fillId="36" borderId="10" xfId="33" applyNumberFormat="1" applyFont="1" applyFill="1" applyBorder="1" applyAlignment="1">
      <alignment vertical="center"/>
      <protection/>
    </xf>
    <xf numFmtId="176" fontId="58" fillId="0" borderId="10" xfId="0" applyNumberFormat="1" applyFont="1" applyFill="1" applyBorder="1" applyAlignment="1">
      <alignment vertical="center"/>
    </xf>
    <xf numFmtId="176" fontId="59" fillId="0" borderId="10" xfId="33" applyNumberFormat="1" applyFont="1" applyFill="1" applyBorder="1" applyAlignment="1">
      <alignment vertical="center"/>
      <protection/>
    </xf>
    <xf numFmtId="181" fontId="58" fillId="0" borderId="16" xfId="0" applyNumberFormat="1" applyFont="1" applyFill="1" applyBorder="1" applyAlignment="1">
      <alignment horizontal="right" vertical="center" wrapText="1"/>
    </xf>
    <xf numFmtId="181" fontId="58" fillId="0" borderId="10" xfId="33" applyNumberFormat="1" applyFont="1" applyFill="1" applyBorder="1" applyAlignment="1">
      <alignment horizontal="right" vertical="center"/>
      <protection/>
    </xf>
    <xf numFmtId="181" fontId="58" fillId="0" borderId="10" xfId="33" applyNumberFormat="1" applyFont="1" applyFill="1" applyBorder="1" applyAlignment="1">
      <alignment vertical="center"/>
      <protection/>
    </xf>
    <xf numFmtId="176" fontId="58" fillId="0" borderId="10" xfId="0" applyNumberFormat="1" applyFont="1" applyBorder="1" applyAlignment="1">
      <alignment vertical="center"/>
    </xf>
    <xf numFmtId="176" fontId="58" fillId="37" borderId="10" xfId="0" applyNumberFormat="1" applyFont="1" applyFill="1" applyBorder="1" applyAlignment="1">
      <alignment vertical="center"/>
    </xf>
    <xf numFmtId="176" fontId="58" fillId="0" borderId="17" xfId="33" applyNumberFormat="1" applyFont="1" applyFill="1" applyBorder="1" applyAlignment="1">
      <alignment vertical="center"/>
      <protection/>
    </xf>
    <xf numFmtId="176" fontId="58" fillId="0" borderId="14" xfId="0" applyNumberFormat="1" applyFont="1" applyFill="1" applyBorder="1" applyAlignment="1">
      <alignment vertical="center"/>
    </xf>
    <xf numFmtId="181" fontId="58" fillId="0" borderId="14" xfId="0" applyNumberFormat="1" applyFont="1" applyFill="1" applyBorder="1" applyAlignment="1">
      <alignment horizontal="right" vertical="center"/>
    </xf>
    <xf numFmtId="180" fontId="4" fillId="36" borderId="10" xfId="34" applyNumberFormat="1" applyFont="1" applyFill="1" applyBorder="1" applyAlignment="1">
      <alignment horizontal="right" vertical="center"/>
    </xf>
    <xf numFmtId="180" fontId="7" fillId="36" borderId="10" xfId="34" applyNumberFormat="1" applyFont="1" applyFill="1" applyBorder="1" applyAlignment="1">
      <alignment horizontal="right" vertical="center"/>
    </xf>
    <xf numFmtId="180" fontId="60" fillId="36" borderId="10" xfId="34" applyNumberFormat="1" applyFont="1" applyFill="1" applyBorder="1" applyAlignment="1">
      <alignment horizontal="right" vertical="center"/>
    </xf>
    <xf numFmtId="176" fontId="58" fillId="36" borderId="11" xfId="33" applyNumberFormat="1" applyFont="1" applyFill="1" applyBorder="1" applyAlignment="1">
      <alignment vertical="center"/>
      <protection/>
    </xf>
    <xf numFmtId="180" fontId="60" fillId="36" borderId="11" xfId="34" applyNumberFormat="1" applyFont="1" applyFill="1" applyBorder="1" applyAlignment="1">
      <alignment horizontal="right" vertical="center"/>
    </xf>
    <xf numFmtId="176" fontId="5" fillId="0" borderId="11" xfId="33" applyNumberFormat="1" applyFont="1" applyFill="1" applyBorder="1" applyAlignment="1">
      <alignment vertical="center"/>
      <protection/>
    </xf>
    <xf numFmtId="176" fontId="58" fillId="0" borderId="11" xfId="33" applyNumberFormat="1" applyFont="1" applyFill="1" applyBorder="1" applyAlignment="1">
      <alignment vertical="center"/>
      <protection/>
    </xf>
    <xf numFmtId="181" fontId="58" fillId="0" borderId="18" xfId="0" applyNumberFormat="1" applyFont="1" applyFill="1" applyBorder="1" applyAlignment="1">
      <alignment horizontal="right" vertical="center" wrapText="1"/>
    </xf>
    <xf numFmtId="181" fontId="58" fillId="0" borderId="11" xfId="33" applyNumberFormat="1" applyFont="1" applyFill="1" applyBorder="1" applyAlignment="1">
      <alignment vertical="center"/>
      <protection/>
    </xf>
    <xf numFmtId="0" fontId="3" fillId="35" borderId="11" xfId="33" applyFont="1" applyFill="1" applyBorder="1" applyAlignment="1">
      <alignment horizontal="center" vertical="center"/>
      <protection/>
    </xf>
    <xf numFmtId="176" fontId="4" fillId="33" borderId="11" xfId="0" applyNumberFormat="1" applyFont="1" applyFill="1" applyBorder="1" applyAlignment="1">
      <alignment vertical="center"/>
    </xf>
    <xf numFmtId="179" fontId="4" fillId="0" borderId="19" xfId="40" applyNumberFormat="1" applyFont="1" applyBorder="1" applyAlignment="1">
      <alignment vertical="center"/>
    </xf>
    <xf numFmtId="176" fontId="5" fillId="36" borderId="20" xfId="33" applyNumberFormat="1" applyFont="1" applyFill="1" applyBorder="1" applyAlignment="1">
      <alignment vertical="center"/>
      <protection/>
    </xf>
    <xf numFmtId="176" fontId="58" fillId="37" borderId="11" xfId="33" applyNumberFormat="1" applyFont="1" applyFill="1" applyBorder="1" applyAlignment="1">
      <alignment vertical="center"/>
      <protection/>
    </xf>
    <xf numFmtId="181" fontId="58" fillId="37" borderId="11" xfId="33" applyNumberFormat="1" applyFont="1" applyFill="1" applyBorder="1" applyAlignment="1">
      <alignment vertical="center"/>
      <protection/>
    </xf>
    <xf numFmtId="176" fontId="58" fillId="37" borderId="10" xfId="33" applyNumberFormat="1" applyFont="1" applyFill="1" applyBorder="1" applyAlignment="1">
      <alignment vertical="center"/>
      <protection/>
    </xf>
    <xf numFmtId="0" fontId="3" fillId="37" borderId="10" xfId="33" applyFont="1" applyFill="1" applyBorder="1" applyAlignment="1">
      <alignment horizontal="center" vertical="center"/>
      <protection/>
    </xf>
    <xf numFmtId="181" fontId="58" fillId="37" borderId="10" xfId="33" applyNumberFormat="1" applyFont="1" applyFill="1" applyBorder="1" applyAlignment="1">
      <alignment horizontal="right" vertical="center"/>
      <protection/>
    </xf>
    <xf numFmtId="181" fontId="58" fillId="37" borderId="10" xfId="33" applyNumberFormat="1" applyFont="1" applyFill="1" applyBorder="1" applyAlignment="1">
      <alignment vertical="center"/>
      <protection/>
    </xf>
    <xf numFmtId="176" fontId="4" fillId="37" borderId="10" xfId="0" applyNumberFormat="1" applyFont="1" applyFill="1" applyBorder="1" applyAlignment="1">
      <alignment vertical="center"/>
    </xf>
    <xf numFmtId="177" fontId="4" fillId="37" borderId="21" xfId="0" applyNumberFormat="1" applyFont="1" applyFill="1" applyBorder="1" applyAlignment="1">
      <alignment horizontal="right" vertical="center"/>
    </xf>
    <xf numFmtId="179" fontId="4" fillId="37" borderId="13" xfId="40" applyNumberFormat="1" applyFont="1" applyFill="1" applyBorder="1" applyAlignment="1">
      <alignment vertical="center"/>
    </xf>
    <xf numFmtId="0" fontId="0" fillId="37" borderId="0" xfId="0" applyFill="1" applyAlignment="1">
      <alignment vertical="center"/>
    </xf>
    <xf numFmtId="176" fontId="4" fillId="37" borderId="21" xfId="0" applyNumberFormat="1" applyFont="1" applyFill="1" applyBorder="1" applyAlignment="1">
      <alignment vertical="center"/>
    </xf>
    <xf numFmtId="176" fontId="61" fillId="33" borderId="10" xfId="0" applyNumberFormat="1" applyFont="1" applyFill="1" applyBorder="1" applyAlignment="1">
      <alignment vertical="center"/>
    </xf>
    <xf numFmtId="0" fontId="62" fillId="0" borderId="0" xfId="0" applyFont="1" applyAlignment="1">
      <alignment vertical="center"/>
    </xf>
    <xf numFmtId="0" fontId="62" fillId="0" borderId="0" xfId="0" applyFont="1" applyFill="1" applyAlignment="1">
      <alignment vertical="center"/>
    </xf>
    <xf numFmtId="181" fontId="62" fillId="0" borderId="0" xfId="0" applyNumberFormat="1" applyFont="1" applyAlignment="1">
      <alignment vertical="center"/>
    </xf>
    <xf numFmtId="176" fontId="63" fillId="0" borderId="0" xfId="0" applyNumberFormat="1" applyFont="1" applyAlignment="1">
      <alignment vertical="center"/>
    </xf>
    <xf numFmtId="176" fontId="59" fillId="0" borderId="14" xfId="0" applyNumberFormat="1" applyFont="1" applyFill="1" applyBorder="1" applyAlignment="1">
      <alignment vertical="center"/>
    </xf>
    <xf numFmtId="176" fontId="62" fillId="0" borderId="0" xfId="0" applyNumberFormat="1" applyFont="1" applyAlignment="1">
      <alignment vertical="center"/>
    </xf>
    <xf numFmtId="0" fontId="58" fillId="0" borderId="10" xfId="0" applyFont="1" applyBorder="1" applyAlignment="1">
      <alignment horizontal="center" vertical="center"/>
    </xf>
    <xf numFmtId="0" fontId="3" fillId="37" borderId="22" xfId="33" applyFont="1" applyFill="1" applyBorder="1" applyAlignment="1">
      <alignment horizontal="center" vertical="center"/>
      <protection/>
    </xf>
    <xf numFmtId="176" fontId="5" fillId="37" borderId="12" xfId="33" applyNumberFormat="1" applyFont="1" applyFill="1" applyBorder="1" applyAlignment="1">
      <alignment vertical="center"/>
      <protection/>
    </xf>
    <xf numFmtId="176" fontId="58" fillId="37" borderId="12" xfId="33" applyNumberFormat="1" applyFont="1" applyFill="1" applyBorder="1" applyAlignment="1">
      <alignment vertical="center"/>
      <protection/>
    </xf>
    <xf numFmtId="176" fontId="58" fillId="37" borderId="12" xfId="0" applyNumberFormat="1" applyFont="1" applyFill="1" applyBorder="1" applyAlignment="1">
      <alignment vertical="center"/>
    </xf>
    <xf numFmtId="181" fontId="58" fillId="37" borderId="12" xfId="33" applyNumberFormat="1" applyFont="1" applyFill="1" applyBorder="1" applyAlignment="1">
      <alignment horizontal="right" vertical="center"/>
      <protection/>
    </xf>
    <xf numFmtId="181" fontId="58" fillId="37" borderId="12" xfId="33" applyNumberFormat="1" applyFont="1" applyFill="1" applyBorder="1" applyAlignment="1">
      <alignment vertical="center"/>
      <protection/>
    </xf>
    <xf numFmtId="177" fontId="4" fillId="37" borderId="12" xfId="0" applyNumberFormat="1" applyFont="1" applyFill="1" applyBorder="1" applyAlignment="1">
      <alignment horizontal="right" vertical="center"/>
    </xf>
    <xf numFmtId="176" fontId="5" fillId="36" borderId="12" xfId="33" applyNumberFormat="1" applyFont="1" applyFill="1" applyBorder="1" applyAlignment="1">
      <alignment vertical="center"/>
      <protection/>
    </xf>
    <xf numFmtId="176" fontId="58" fillId="36" borderId="12" xfId="33" applyNumberFormat="1" applyFont="1" applyFill="1" applyBorder="1" applyAlignment="1">
      <alignment vertical="center"/>
      <protection/>
    </xf>
    <xf numFmtId="176" fontId="58" fillId="36" borderId="12" xfId="0" applyNumberFormat="1" applyFont="1" applyFill="1" applyBorder="1" applyAlignment="1">
      <alignment vertical="center"/>
    </xf>
    <xf numFmtId="181" fontId="58" fillId="36" borderId="12" xfId="33" applyNumberFormat="1" applyFont="1" applyFill="1" applyBorder="1" applyAlignment="1">
      <alignment horizontal="right" vertical="center"/>
      <protection/>
    </xf>
    <xf numFmtId="181" fontId="58" fillId="36" borderId="12" xfId="33" applyNumberFormat="1" applyFont="1" applyFill="1" applyBorder="1" applyAlignment="1">
      <alignment vertical="center"/>
      <protection/>
    </xf>
    <xf numFmtId="177" fontId="4" fillId="36" borderId="12" xfId="0" applyNumberFormat="1" applyFont="1" applyFill="1" applyBorder="1" applyAlignment="1">
      <alignment horizontal="right" vertical="center"/>
    </xf>
    <xf numFmtId="0" fontId="0" fillId="36" borderId="0" xfId="0" applyFill="1" applyAlignment="1">
      <alignment vertical="center"/>
    </xf>
    <xf numFmtId="176" fontId="5" fillId="36" borderId="11" xfId="33" applyNumberFormat="1" applyFont="1" applyFill="1" applyBorder="1" applyAlignment="1">
      <alignment vertical="center"/>
      <protection/>
    </xf>
    <xf numFmtId="180" fontId="4" fillId="36" borderId="11" xfId="34" applyNumberFormat="1" applyFont="1" applyFill="1" applyBorder="1" applyAlignment="1">
      <alignment horizontal="right" vertical="center"/>
    </xf>
    <xf numFmtId="0" fontId="58" fillId="0" borderId="10" xfId="0" applyFont="1" applyFill="1" applyBorder="1" applyAlignment="1">
      <alignment horizontal="center" vertical="center"/>
    </xf>
    <xf numFmtId="176" fontId="58" fillId="0" borderId="11" xfId="0" applyNumberFormat="1" applyFont="1" applyFill="1" applyBorder="1" applyAlignment="1">
      <alignment vertical="center"/>
    </xf>
    <xf numFmtId="176" fontId="58" fillId="0" borderId="23" xfId="33" applyNumberFormat="1" applyFont="1" applyFill="1" applyBorder="1" applyAlignment="1">
      <alignment vertical="center"/>
      <protection/>
    </xf>
    <xf numFmtId="176" fontId="4" fillId="34" borderId="11" xfId="0" applyNumberFormat="1" applyFont="1" applyFill="1" applyBorder="1" applyAlignment="1">
      <alignment vertical="center"/>
    </xf>
    <xf numFmtId="176" fontId="5" fillId="37" borderId="11" xfId="33" applyNumberFormat="1" applyFont="1" applyFill="1" applyBorder="1" applyAlignment="1">
      <alignment vertical="center"/>
      <protection/>
    </xf>
    <xf numFmtId="176" fontId="5" fillId="37" borderId="20" xfId="33" applyNumberFormat="1" applyFont="1" applyFill="1" applyBorder="1" applyAlignment="1">
      <alignment vertical="center"/>
      <protection/>
    </xf>
    <xf numFmtId="180" fontId="61" fillId="36" borderId="10" xfId="34" applyNumberFormat="1" applyFont="1" applyFill="1" applyBorder="1" applyAlignment="1">
      <alignment horizontal="right" vertical="center"/>
    </xf>
    <xf numFmtId="176" fontId="64" fillId="36" borderId="10" xfId="33" applyNumberFormat="1" applyFont="1" applyFill="1" applyBorder="1" applyAlignment="1">
      <alignment vertical="center"/>
      <protection/>
    </xf>
    <xf numFmtId="176" fontId="58" fillId="36" borderId="10" xfId="0" applyNumberFormat="1" applyFont="1" applyFill="1" applyBorder="1" applyAlignment="1">
      <alignment vertical="center"/>
    </xf>
    <xf numFmtId="176" fontId="59" fillId="36" borderId="10" xfId="0" applyNumberFormat="1" applyFont="1" applyFill="1" applyBorder="1" applyAlignment="1">
      <alignment vertical="center"/>
    </xf>
    <xf numFmtId="176" fontId="60" fillId="33" borderId="10" xfId="0" applyNumberFormat="1" applyFont="1" applyFill="1" applyBorder="1" applyAlignment="1">
      <alignment vertical="center"/>
    </xf>
    <xf numFmtId="181" fontId="58" fillId="36" borderId="10" xfId="33" applyNumberFormat="1" applyFont="1" applyFill="1" applyBorder="1" applyAlignment="1">
      <alignment horizontal="right" vertical="center"/>
      <protection/>
    </xf>
    <xf numFmtId="181" fontId="58" fillId="36" borderId="0" xfId="0" applyNumberFormat="1" applyFont="1" applyFill="1" applyAlignment="1">
      <alignment horizontal="right" vertical="center"/>
    </xf>
    <xf numFmtId="181" fontId="58" fillId="36" borderId="0" xfId="0" applyNumberFormat="1" applyFont="1" applyFill="1" applyBorder="1" applyAlignment="1">
      <alignment horizontal="right" vertical="center" wrapText="1"/>
    </xf>
    <xf numFmtId="181" fontId="8" fillId="0" borderId="0" xfId="0" applyNumberFormat="1" applyFont="1" applyAlignment="1">
      <alignment vertical="center"/>
    </xf>
    <xf numFmtId="181" fontId="5" fillId="0" borderId="10" xfId="33" applyNumberFormat="1" applyFont="1" applyFill="1" applyBorder="1" applyAlignment="1">
      <alignment vertical="center"/>
      <protection/>
    </xf>
    <xf numFmtId="181" fontId="0" fillId="0" borderId="0" xfId="0" applyNumberFormat="1" applyAlignment="1">
      <alignment vertical="center"/>
    </xf>
    <xf numFmtId="181" fontId="58" fillId="36" borderId="10" xfId="33" applyNumberFormat="1" applyFont="1" applyFill="1" applyBorder="1" applyAlignment="1">
      <alignment vertical="center"/>
      <protection/>
    </xf>
    <xf numFmtId="181" fontId="58" fillId="36" borderId="11" xfId="33" applyNumberFormat="1" applyFont="1" applyFill="1" applyBorder="1" applyAlignment="1">
      <alignment vertical="center"/>
      <protection/>
    </xf>
    <xf numFmtId="181" fontId="59" fillId="36" borderId="10" xfId="33" applyNumberFormat="1" applyFont="1" applyFill="1" applyBorder="1" applyAlignment="1">
      <alignment vertical="center"/>
      <protection/>
    </xf>
    <xf numFmtId="176" fontId="65" fillId="33" borderId="10" xfId="0" applyNumberFormat="1" applyFont="1" applyFill="1" applyBorder="1" applyAlignment="1">
      <alignment vertical="center"/>
    </xf>
    <xf numFmtId="176" fontId="5" fillId="36" borderId="14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176" fontId="59" fillId="36" borderId="10" xfId="33" applyNumberFormat="1" applyFont="1" applyFill="1" applyBorder="1" applyAlignment="1">
      <alignment vertical="center"/>
      <protection/>
    </xf>
    <xf numFmtId="176" fontId="64" fillId="0" borderId="10" xfId="33" applyNumberFormat="1" applyFont="1" applyFill="1" applyBorder="1" applyAlignment="1">
      <alignment vertical="center"/>
      <protection/>
    </xf>
    <xf numFmtId="176" fontId="5" fillId="0" borderId="10" xfId="33" applyNumberFormat="1" applyFont="1" applyFill="1" applyBorder="1" applyAlignment="1">
      <alignment horizontal="center" vertical="center"/>
      <protection/>
    </xf>
    <xf numFmtId="176" fontId="58" fillId="0" borderId="10" xfId="33" applyNumberFormat="1" applyFont="1" applyFill="1" applyBorder="1" applyAlignment="1">
      <alignment horizontal="center" vertical="center"/>
      <protection/>
    </xf>
    <xf numFmtId="176" fontId="5" fillId="37" borderId="10" xfId="33" applyNumberFormat="1" applyFont="1" applyFill="1" applyBorder="1" applyAlignment="1">
      <alignment horizontal="center" vertical="center"/>
      <protection/>
    </xf>
    <xf numFmtId="176" fontId="5" fillId="36" borderId="10" xfId="33" applyNumberFormat="1" applyFont="1" applyFill="1" applyBorder="1" applyAlignment="1">
      <alignment horizontal="center" vertical="center"/>
      <protection/>
    </xf>
    <xf numFmtId="176" fontId="5" fillId="36" borderId="11" xfId="33" applyNumberFormat="1" applyFont="1" applyFill="1" applyBorder="1" applyAlignment="1">
      <alignment horizontal="center" vertical="center"/>
      <protection/>
    </xf>
    <xf numFmtId="176" fontId="58" fillId="36" borderId="10" xfId="33" applyNumberFormat="1" applyFont="1" applyFill="1" applyBorder="1" applyAlignment="1">
      <alignment horizontal="center" vertical="center"/>
      <protection/>
    </xf>
    <xf numFmtId="176" fontId="66" fillId="0" borderId="10" xfId="33" applyNumberFormat="1" applyFont="1" applyFill="1" applyBorder="1" applyAlignment="1">
      <alignment vertical="center"/>
      <protection/>
    </xf>
    <xf numFmtId="176" fontId="59" fillId="36" borderId="10" xfId="33" applyNumberFormat="1" applyFont="1" applyFill="1" applyBorder="1" applyAlignment="1">
      <alignment horizontal="center" vertical="center"/>
      <protection/>
    </xf>
    <xf numFmtId="176" fontId="59" fillId="36" borderId="11" xfId="0" applyNumberFormat="1" applyFont="1" applyFill="1" applyBorder="1" applyAlignment="1">
      <alignment vertical="center"/>
    </xf>
    <xf numFmtId="181" fontId="5" fillId="0" borderId="10" xfId="33" applyNumberFormat="1" applyFont="1" applyFill="1" applyBorder="1" applyAlignment="1">
      <alignment horizontal="right" vertical="center"/>
      <protection/>
    </xf>
    <xf numFmtId="181" fontId="58" fillId="0" borderId="10" xfId="0" applyNumberFormat="1" applyFont="1" applyFill="1" applyBorder="1" applyAlignment="1">
      <alignment horizontal="right" vertical="center"/>
    </xf>
    <xf numFmtId="181" fontId="5" fillId="0" borderId="11" xfId="33" applyNumberFormat="1" applyFont="1" applyFill="1" applyBorder="1" applyAlignment="1">
      <alignment vertical="center"/>
      <protection/>
    </xf>
    <xf numFmtId="181" fontId="5" fillId="37" borderId="10" xfId="33" applyNumberFormat="1" applyFont="1" applyFill="1" applyBorder="1" applyAlignment="1">
      <alignment vertical="center"/>
      <protection/>
    </xf>
    <xf numFmtId="181" fontId="5" fillId="36" borderId="12" xfId="33" applyNumberFormat="1" applyFont="1" applyFill="1" applyBorder="1" applyAlignment="1">
      <alignment vertical="center"/>
      <protection/>
    </xf>
    <xf numFmtId="181" fontId="5" fillId="37" borderId="12" xfId="33" applyNumberFormat="1" applyFont="1" applyFill="1" applyBorder="1" applyAlignment="1">
      <alignment vertical="center"/>
      <protection/>
    </xf>
    <xf numFmtId="181" fontId="67" fillId="36" borderId="0" xfId="0" applyNumberFormat="1" applyFont="1" applyFill="1" applyAlignment="1">
      <alignment vertical="center"/>
    </xf>
    <xf numFmtId="0" fontId="58" fillId="0" borderId="10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2" fillId="36" borderId="24" xfId="33" applyFont="1" applyFill="1" applyBorder="1" applyAlignment="1">
      <alignment horizontal="center" vertical="center" textRotation="255"/>
      <protection/>
    </xf>
    <xf numFmtId="0" fontId="0" fillId="36" borderId="25" xfId="0" applyFill="1" applyBorder="1" applyAlignment="1">
      <alignment horizontal="center" vertical="center" textRotation="255"/>
    </xf>
    <xf numFmtId="0" fontId="0" fillId="36" borderId="26" xfId="0" applyFill="1" applyBorder="1" applyAlignment="1">
      <alignment horizontal="center" vertical="center" textRotation="255"/>
    </xf>
    <xf numFmtId="0" fontId="0" fillId="34" borderId="10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69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2" fillId="0" borderId="27" xfId="33" applyFont="1" applyBorder="1" applyAlignment="1">
      <alignment horizontal="center" vertical="center" textRotation="255"/>
      <protection/>
    </xf>
    <xf numFmtId="0" fontId="6" fillId="0" borderId="28" xfId="0" applyFont="1" applyBorder="1" applyAlignment="1">
      <alignment horizontal="center" vertical="center" textRotation="255"/>
    </xf>
    <xf numFmtId="0" fontId="6" fillId="0" borderId="29" xfId="0" applyFont="1" applyBorder="1" applyAlignment="1">
      <alignment horizontal="center" vertical="center" textRotation="255"/>
    </xf>
    <xf numFmtId="0" fontId="2" fillId="0" borderId="28" xfId="33" applyFont="1" applyBorder="1" applyAlignment="1">
      <alignment horizontal="center" vertical="center" textRotation="255"/>
      <protection/>
    </xf>
    <xf numFmtId="0" fontId="2" fillId="0" borderId="29" xfId="33" applyFont="1" applyBorder="1" applyAlignment="1">
      <alignment horizontal="center" vertical="center" textRotation="255"/>
      <protection/>
    </xf>
    <xf numFmtId="0" fontId="2" fillId="0" borderId="30" xfId="33" applyFont="1" applyBorder="1" applyAlignment="1">
      <alignment horizontal="center" vertical="center"/>
      <protection/>
    </xf>
    <xf numFmtId="0" fontId="2" fillId="0" borderId="31" xfId="33" applyFont="1" applyBorder="1" applyAlignment="1">
      <alignment horizontal="center" vertical="center"/>
      <protection/>
    </xf>
    <xf numFmtId="0" fontId="2" fillId="0" borderId="32" xfId="33" applyFont="1" applyBorder="1" applyAlignment="1">
      <alignment horizontal="center" vertical="center" textRotation="255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3年2月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81"/>
  <sheetViews>
    <sheetView tabSelected="1" zoomScalePageLayoutView="0" workbookViewId="0" topLeftCell="A1">
      <pane xSplit="2" ySplit="3" topLeftCell="AF5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35" sqref="A35:IV35"/>
    </sheetView>
  </sheetViews>
  <sheetFormatPr defaultColWidth="9.00390625" defaultRowHeight="16.5"/>
  <cols>
    <col min="1" max="1" width="4.125" style="0" customWidth="1"/>
    <col min="2" max="2" width="9.875" style="0" customWidth="1"/>
    <col min="3" max="4" width="7.625" style="0" customWidth="1"/>
    <col min="5" max="5" width="7.875" style="0" customWidth="1"/>
    <col min="6" max="6" width="6.625" style="0" customWidth="1"/>
    <col min="7" max="26" width="8.50390625" style="0" customWidth="1"/>
    <col min="27" max="28" width="7.625" style="59" customWidth="1"/>
    <col min="29" max="29" width="7.625" style="60" customWidth="1"/>
    <col min="30" max="30" width="8.375" style="59" customWidth="1"/>
    <col min="31" max="31" width="9.125" style="59" customWidth="1"/>
    <col min="32" max="32" width="7.625" style="59" customWidth="1"/>
    <col min="33" max="33" width="8.375" style="60" customWidth="1"/>
    <col min="34" max="34" width="8.75390625" style="59" customWidth="1"/>
    <col min="35" max="42" width="7.625" style="59" customWidth="1"/>
    <col min="43" max="45" width="8.50390625" style="59" customWidth="1"/>
    <col min="46" max="46" width="9.25390625" style="59" bestFit="1" customWidth="1"/>
    <col min="47" max="47" width="8.50390625" style="59" customWidth="1"/>
    <col min="48" max="48" width="8.375" style="59" customWidth="1"/>
    <col min="49" max="49" width="11.25390625" style="59" customWidth="1"/>
    <col min="50" max="50" width="10.25390625" style="59" customWidth="1"/>
    <col min="51" max="51" width="10.875" style="0" customWidth="1"/>
    <col min="52" max="53" width="9.625" style="0" customWidth="1"/>
    <col min="54" max="54" width="6.625" style="0" customWidth="1"/>
  </cols>
  <sheetData>
    <row r="1" spans="1:54" ht="16.5">
      <c r="A1" s="137">
        <v>107</v>
      </c>
      <c r="B1" s="138"/>
      <c r="C1" s="137" t="s">
        <v>15</v>
      </c>
      <c r="D1" s="137"/>
      <c r="E1" s="137"/>
      <c r="F1" s="137"/>
      <c r="G1" s="137" t="s">
        <v>16</v>
      </c>
      <c r="H1" s="137"/>
      <c r="I1" s="137"/>
      <c r="J1" s="137"/>
      <c r="K1" s="137" t="s">
        <v>17</v>
      </c>
      <c r="L1" s="137"/>
      <c r="M1" s="137"/>
      <c r="N1" s="137"/>
      <c r="O1" s="137" t="s">
        <v>18</v>
      </c>
      <c r="P1" s="137"/>
      <c r="Q1" s="138"/>
      <c r="R1" s="138"/>
      <c r="S1" s="137" t="s">
        <v>19</v>
      </c>
      <c r="T1" s="137"/>
      <c r="U1" s="137"/>
      <c r="V1" s="137"/>
      <c r="W1" s="137" t="s">
        <v>93</v>
      </c>
      <c r="X1" s="137"/>
      <c r="Y1" s="138"/>
      <c r="Z1" s="138"/>
      <c r="AA1" s="135" t="s">
        <v>38</v>
      </c>
      <c r="AB1" s="135"/>
      <c r="AC1" s="135"/>
      <c r="AD1" s="135"/>
      <c r="AE1" s="135" t="s">
        <v>41</v>
      </c>
      <c r="AF1" s="136"/>
      <c r="AG1" s="136"/>
      <c r="AH1" s="136"/>
      <c r="AI1" s="135" t="s">
        <v>43</v>
      </c>
      <c r="AJ1" s="135"/>
      <c r="AK1" s="135"/>
      <c r="AL1" s="135"/>
      <c r="AM1" s="135" t="s">
        <v>44</v>
      </c>
      <c r="AN1" s="136"/>
      <c r="AO1" s="136"/>
      <c r="AP1" s="136"/>
      <c r="AQ1" s="135" t="s">
        <v>45</v>
      </c>
      <c r="AR1" s="135"/>
      <c r="AS1" s="135"/>
      <c r="AT1" s="135"/>
      <c r="AU1" s="135" t="s">
        <v>95</v>
      </c>
      <c r="AV1" s="134"/>
      <c r="AW1" s="134"/>
      <c r="AX1" s="134"/>
      <c r="AY1" s="128" t="s">
        <v>90</v>
      </c>
      <c r="AZ1" s="131" t="s">
        <v>39</v>
      </c>
      <c r="BA1" s="132" t="s">
        <v>40</v>
      </c>
      <c r="BB1" s="133" t="s">
        <v>42</v>
      </c>
    </row>
    <row r="2" spans="1:54" ht="16.5">
      <c r="A2" s="137"/>
      <c r="B2" s="138"/>
      <c r="C2" s="130" t="s">
        <v>91</v>
      </c>
      <c r="D2" s="123" t="s">
        <v>89</v>
      </c>
      <c r="E2" s="124"/>
      <c r="F2" s="130" t="s">
        <v>20</v>
      </c>
      <c r="G2" s="130" t="s">
        <v>94</v>
      </c>
      <c r="H2" s="123" t="s">
        <v>89</v>
      </c>
      <c r="I2" s="124"/>
      <c r="J2" s="130" t="s">
        <v>20</v>
      </c>
      <c r="K2" s="130" t="s">
        <v>94</v>
      </c>
      <c r="L2" s="123" t="s">
        <v>89</v>
      </c>
      <c r="M2" s="124"/>
      <c r="N2" s="130" t="s">
        <v>20</v>
      </c>
      <c r="O2" s="130" t="s">
        <v>91</v>
      </c>
      <c r="P2" s="123" t="s">
        <v>89</v>
      </c>
      <c r="Q2" s="124"/>
      <c r="R2" s="130" t="s">
        <v>20</v>
      </c>
      <c r="S2" s="130" t="s">
        <v>92</v>
      </c>
      <c r="T2" s="123" t="s">
        <v>89</v>
      </c>
      <c r="U2" s="124"/>
      <c r="V2" s="130" t="s">
        <v>20</v>
      </c>
      <c r="W2" s="130" t="s">
        <v>92</v>
      </c>
      <c r="X2" s="123" t="s">
        <v>89</v>
      </c>
      <c r="Y2" s="124"/>
      <c r="Z2" s="130" t="s">
        <v>20</v>
      </c>
      <c r="AA2" s="123" t="s">
        <v>92</v>
      </c>
      <c r="AB2" s="123" t="s">
        <v>89</v>
      </c>
      <c r="AC2" s="124"/>
      <c r="AD2" s="123" t="s">
        <v>20</v>
      </c>
      <c r="AE2" s="123" t="s">
        <v>91</v>
      </c>
      <c r="AF2" s="123" t="s">
        <v>99</v>
      </c>
      <c r="AG2" s="124"/>
      <c r="AH2" s="123" t="s">
        <v>20</v>
      </c>
      <c r="AI2" s="123" t="s">
        <v>91</v>
      </c>
      <c r="AJ2" s="123" t="s">
        <v>99</v>
      </c>
      <c r="AK2" s="124"/>
      <c r="AL2" s="123" t="s">
        <v>20</v>
      </c>
      <c r="AM2" s="123" t="s">
        <v>91</v>
      </c>
      <c r="AN2" s="123" t="s">
        <v>99</v>
      </c>
      <c r="AO2" s="124"/>
      <c r="AP2" s="123" t="s">
        <v>20</v>
      </c>
      <c r="AQ2" s="123" t="s">
        <v>91</v>
      </c>
      <c r="AR2" s="123" t="s">
        <v>99</v>
      </c>
      <c r="AS2" s="124"/>
      <c r="AT2" s="123" t="s">
        <v>20</v>
      </c>
      <c r="AU2" s="123" t="s">
        <v>91</v>
      </c>
      <c r="AV2" s="123" t="s">
        <v>99</v>
      </c>
      <c r="AW2" s="124"/>
      <c r="AX2" s="123" t="s">
        <v>20</v>
      </c>
      <c r="AY2" s="129"/>
      <c r="AZ2" s="129"/>
      <c r="BA2" s="129"/>
      <c r="BB2" s="129"/>
    </row>
    <row r="3" spans="1:54" ht="16.5">
      <c r="A3" s="138"/>
      <c r="B3" s="138"/>
      <c r="C3" s="131"/>
      <c r="D3" s="65" t="s">
        <v>97</v>
      </c>
      <c r="E3" s="82" t="s">
        <v>101</v>
      </c>
      <c r="F3" s="131"/>
      <c r="G3" s="131"/>
      <c r="H3" s="65" t="s">
        <v>97</v>
      </c>
      <c r="I3" s="82" t="s">
        <v>101</v>
      </c>
      <c r="J3" s="131"/>
      <c r="K3" s="131"/>
      <c r="L3" s="65" t="s">
        <v>97</v>
      </c>
      <c r="M3" s="82" t="s">
        <v>101</v>
      </c>
      <c r="N3" s="131"/>
      <c r="O3" s="131"/>
      <c r="P3" s="65" t="s">
        <v>97</v>
      </c>
      <c r="Q3" s="82" t="s">
        <v>101</v>
      </c>
      <c r="R3" s="129"/>
      <c r="S3" s="131"/>
      <c r="T3" s="65" t="s">
        <v>97</v>
      </c>
      <c r="U3" s="82" t="s">
        <v>101</v>
      </c>
      <c r="V3" s="131"/>
      <c r="W3" s="131"/>
      <c r="X3" s="65" t="s">
        <v>97</v>
      </c>
      <c r="Y3" s="82" t="s">
        <v>101</v>
      </c>
      <c r="Z3" s="129"/>
      <c r="AA3" s="134"/>
      <c r="AB3" s="65" t="s">
        <v>97</v>
      </c>
      <c r="AC3" s="82" t="s">
        <v>101</v>
      </c>
      <c r="AD3" s="134"/>
      <c r="AE3" s="134"/>
      <c r="AF3" s="65" t="s">
        <v>97</v>
      </c>
      <c r="AG3" s="82" t="s">
        <v>101</v>
      </c>
      <c r="AH3" s="134"/>
      <c r="AI3" s="134"/>
      <c r="AJ3" s="65" t="s">
        <v>97</v>
      </c>
      <c r="AK3" s="65" t="s">
        <v>98</v>
      </c>
      <c r="AL3" s="134"/>
      <c r="AM3" s="134"/>
      <c r="AN3" s="65" t="s">
        <v>97</v>
      </c>
      <c r="AO3" s="65" t="s">
        <v>98</v>
      </c>
      <c r="AP3" s="134"/>
      <c r="AQ3" s="134"/>
      <c r="AR3" s="65" t="s">
        <v>97</v>
      </c>
      <c r="AS3" s="65" t="s">
        <v>98</v>
      </c>
      <c r="AT3" s="134"/>
      <c r="AU3" s="134"/>
      <c r="AV3" s="65" t="s">
        <v>97</v>
      </c>
      <c r="AW3" s="65" t="s">
        <v>98</v>
      </c>
      <c r="AX3" s="134"/>
      <c r="AY3" s="129"/>
      <c r="AZ3" s="129"/>
      <c r="BA3" s="129"/>
      <c r="BB3" s="129"/>
    </row>
    <row r="4" spans="1:54" ht="19.5" customHeight="1">
      <c r="A4" s="142" t="s">
        <v>59</v>
      </c>
      <c r="B4" s="43" t="s">
        <v>70</v>
      </c>
      <c r="C4" s="80"/>
      <c r="D4" s="80">
        <v>4548</v>
      </c>
      <c r="E4" s="80"/>
      <c r="F4" s="46">
        <f>SUM(C4,D4,E4)</f>
        <v>4548</v>
      </c>
      <c r="G4" s="34"/>
      <c r="H4" s="81">
        <v>29483</v>
      </c>
      <c r="I4" s="37">
        <v>22800</v>
      </c>
      <c r="J4" s="37">
        <f>SUM(G4,H4,I4)</f>
        <v>52283</v>
      </c>
      <c r="K4" s="34"/>
      <c r="L4" s="38">
        <v>27983</v>
      </c>
      <c r="M4" s="40">
        <v>26000</v>
      </c>
      <c r="N4" s="37">
        <f>SUM(K4,L4,M4)</f>
        <v>53983</v>
      </c>
      <c r="O4" s="34"/>
      <c r="P4" s="38">
        <v>27619</v>
      </c>
      <c r="Q4" s="37">
        <v>26000</v>
      </c>
      <c r="R4" s="39">
        <f>SUM(O4,P4,Q4)</f>
        <v>53619</v>
      </c>
      <c r="S4" s="39">
        <v>21774</v>
      </c>
      <c r="T4" s="39">
        <v>27983</v>
      </c>
      <c r="U4" s="111">
        <v>26000</v>
      </c>
      <c r="V4" s="39">
        <f>SUM(S4,T4,U4)</f>
        <v>75757</v>
      </c>
      <c r="W4" s="39"/>
      <c r="X4" s="39">
        <v>32708</v>
      </c>
      <c r="Y4" s="80">
        <v>26000</v>
      </c>
      <c r="Z4" s="39">
        <f>SUM(W4,X4,Y4)</f>
        <v>58708</v>
      </c>
      <c r="AA4" s="40"/>
      <c r="AB4" s="83">
        <v>56857</v>
      </c>
      <c r="AC4" s="115">
        <v>112000</v>
      </c>
      <c r="AD4" s="40">
        <f>SUM(AA4,AB4,AC4)</f>
        <v>168857</v>
      </c>
      <c r="AE4" s="40">
        <v>22887</v>
      </c>
      <c r="AF4" s="40">
        <v>42609</v>
      </c>
      <c r="AG4" s="37">
        <v>103056</v>
      </c>
      <c r="AH4" s="37">
        <f>SUM(AE4,AF4,AG4)</f>
        <v>168552</v>
      </c>
      <c r="AI4" s="37">
        <v>12000</v>
      </c>
      <c r="AJ4" s="37">
        <v>39184</v>
      </c>
      <c r="AK4" s="37">
        <v>111998</v>
      </c>
      <c r="AL4" s="40">
        <f>SUM(AI4,AJ4,AK4)</f>
        <v>163182</v>
      </c>
      <c r="AM4" s="84">
        <v>12000</v>
      </c>
      <c r="AN4" s="41">
        <v>45491</v>
      </c>
      <c r="AO4" s="95">
        <v>115498</v>
      </c>
      <c r="AP4" s="42">
        <f>SUM(AM4,AN4,AO4)</f>
        <v>172989</v>
      </c>
      <c r="AQ4" s="118">
        <v>12000</v>
      </c>
      <c r="AR4" s="42">
        <v>55170</v>
      </c>
      <c r="AS4" s="100">
        <v>117998</v>
      </c>
      <c r="AT4" s="40">
        <f>SUM(AQ4,AR4,AS4)</f>
        <v>185168</v>
      </c>
      <c r="AU4" s="40">
        <v>12000</v>
      </c>
      <c r="AV4" s="40">
        <v>316441</v>
      </c>
      <c r="AW4" s="40">
        <v>107998</v>
      </c>
      <c r="AX4" s="40">
        <f>SUM(AU4,AV4,AW4)</f>
        <v>436439</v>
      </c>
      <c r="AY4" s="85">
        <f>SUM(AX4,AT4,AP4,AL4,AH4,AD4,Z4,V4,R4,N4,J4,F4)</f>
        <v>1594085</v>
      </c>
      <c r="AZ4" s="4">
        <v>1790000</v>
      </c>
      <c r="BA4" s="44">
        <f>SUM(AZ4-AY4)</f>
        <v>195915</v>
      </c>
      <c r="BB4" s="45">
        <f aca="true" t="shared" si="0" ref="BB4:BB9">SUM(AY4/AZ4)</f>
        <v>0.890550279329609</v>
      </c>
    </row>
    <row r="5" spans="1:54" ht="19.5" customHeight="1">
      <c r="A5" s="142"/>
      <c r="B5" s="7" t="s">
        <v>0</v>
      </c>
      <c r="C5" s="12"/>
      <c r="D5" s="12">
        <v>40865</v>
      </c>
      <c r="E5" s="12"/>
      <c r="F5" s="46">
        <f aca="true" t="shared" si="1" ref="F5:F69">SUM(C5,D5,E5)</f>
        <v>40865</v>
      </c>
      <c r="G5" s="34">
        <v>17000</v>
      </c>
      <c r="H5" s="34">
        <v>31678</v>
      </c>
      <c r="I5" s="23"/>
      <c r="J5" s="37">
        <f aca="true" t="shared" si="2" ref="J5:J69">SUM(G5,H5,I5)</f>
        <v>48678</v>
      </c>
      <c r="K5" s="36">
        <v>17000</v>
      </c>
      <c r="L5" s="36">
        <v>31678</v>
      </c>
      <c r="M5" s="22"/>
      <c r="N5" s="37">
        <f aca="true" t="shared" si="3" ref="N5:N69">SUM(K5,L5,M5)</f>
        <v>48678</v>
      </c>
      <c r="O5" s="36"/>
      <c r="P5" s="36">
        <v>31678</v>
      </c>
      <c r="Q5" s="23"/>
      <c r="R5" s="39">
        <f aca="true" t="shared" si="4" ref="R5:R69">SUM(O5,P5,Q5)</f>
        <v>31678</v>
      </c>
      <c r="S5" s="11">
        <v>34000</v>
      </c>
      <c r="T5" s="11">
        <v>31678</v>
      </c>
      <c r="U5" s="110"/>
      <c r="V5" s="39">
        <f aca="true" t="shared" si="5" ref="V5:V69">SUM(S5,T5,U5)</f>
        <v>65678</v>
      </c>
      <c r="W5" s="11">
        <v>17000</v>
      </c>
      <c r="X5" s="11">
        <v>31678</v>
      </c>
      <c r="Y5" s="12"/>
      <c r="Z5" s="39">
        <f aca="true" t="shared" si="6" ref="Z5:Z69">SUM(W5,X5,Y5)</f>
        <v>48678</v>
      </c>
      <c r="AA5" s="22"/>
      <c r="AB5" s="24"/>
      <c r="AC5" s="90"/>
      <c r="AD5" s="40">
        <f aca="true" t="shared" si="7" ref="AD5:AD69">SUM(AA5,AB5,AC5)</f>
        <v>0</v>
      </c>
      <c r="AE5" s="22">
        <v>22000</v>
      </c>
      <c r="AF5" s="22"/>
      <c r="AG5" s="23"/>
      <c r="AH5" s="37">
        <f aca="true" t="shared" si="8" ref="AH5:AH69">SUM(AE5,AF5,AG5)</f>
        <v>22000</v>
      </c>
      <c r="AI5" s="23"/>
      <c r="AJ5" s="23">
        <v>21946</v>
      </c>
      <c r="AK5" s="23"/>
      <c r="AL5" s="40">
        <f aca="true" t="shared" si="9" ref="AL5:AL69">SUM(AI5,AJ5,AK5)</f>
        <v>21946</v>
      </c>
      <c r="AM5" s="22">
        <v>22000</v>
      </c>
      <c r="AN5" s="27"/>
      <c r="AO5" s="93"/>
      <c r="AP5" s="42">
        <f aca="true" t="shared" si="10" ref="AP5:AP65">SUM(AM5,AN5,AO5)</f>
        <v>22000</v>
      </c>
      <c r="AQ5" s="97"/>
      <c r="AR5" s="28"/>
      <c r="AS5" s="99"/>
      <c r="AT5" s="40">
        <f aca="true" t="shared" si="11" ref="AT5:AT65">SUM(AQ5,AR5,AS5)</f>
        <v>0</v>
      </c>
      <c r="AU5" s="22"/>
      <c r="AV5" s="40">
        <v>21670</v>
      </c>
      <c r="AW5" s="22"/>
      <c r="AX5" s="40">
        <f aca="true" t="shared" si="12" ref="AX5:AX65">SUM(AU5,AV5,AW5)</f>
        <v>21670</v>
      </c>
      <c r="AY5" s="3">
        <f>SUM(F5,J5,N5,R5,V5,Z5,AD5,AH5,AL5,AP5,AT5,AX5)</f>
        <v>371871</v>
      </c>
      <c r="AZ5" s="1">
        <v>373000</v>
      </c>
      <c r="BA5" s="2">
        <f aca="true" t="shared" si="13" ref="BA5:BA69">SUM(AZ5-AY5)</f>
        <v>1129</v>
      </c>
      <c r="BB5" s="17">
        <f t="shared" si="0"/>
        <v>0.9969731903485255</v>
      </c>
    </row>
    <row r="6" spans="1:54" ht="19.5" customHeight="1">
      <c r="A6" s="142"/>
      <c r="B6" s="7" t="s">
        <v>76</v>
      </c>
      <c r="C6" s="12"/>
      <c r="D6" s="12">
        <v>120734</v>
      </c>
      <c r="E6" s="12"/>
      <c r="F6" s="46">
        <f t="shared" si="1"/>
        <v>120734</v>
      </c>
      <c r="G6" s="34">
        <v>26000</v>
      </c>
      <c r="H6" s="34">
        <v>34293</v>
      </c>
      <c r="I6" s="23">
        <v>57750</v>
      </c>
      <c r="J6" s="37">
        <f t="shared" si="2"/>
        <v>118043</v>
      </c>
      <c r="K6" s="34">
        <v>6000</v>
      </c>
      <c r="L6" s="36">
        <v>21667</v>
      </c>
      <c r="M6" s="22">
        <v>147225</v>
      </c>
      <c r="N6" s="37">
        <f t="shared" si="3"/>
        <v>174892</v>
      </c>
      <c r="O6" s="34">
        <v>6000</v>
      </c>
      <c r="P6" s="36">
        <v>11058</v>
      </c>
      <c r="Q6" s="23">
        <v>133075</v>
      </c>
      <c r="R6" s="39">
        <f t="shared" si="4"/>
        <v>150133</v>
      </c>
      <c r="S6" s="11">
        <v>6000</v>
      </c>
      <c r="T6" s="11">
        <v>4895</v>
      </c>
      <c r="U6" s="112">
        <v>130275</v>
      </c>
      <c r="V6" s="39">
        <f t="shared" si="5"/>
        <v>141170</v>
      </c>
      <c r="W6" s="11"/>
      <c r="X6" s="11">
        <v>6930</v>
      </c>
      <c r="Y6" s="23">
        <v>124305</v>
      </c>
      <c r="Z6" s="39">
        <f t="shared" si="6"/>
        <v>131235</v>
      </c>
      <c r="AA6" s="22">
        <v>26000</v>
      </c>
      <c r="AB6" s="24">
        <v>1321</v>
      </c>
      <c r="AC6" s="90"/>
      <c r="AD6" s="40">
        <f t="shared" si="7"/>
        <v>27321</v>
      </c>
      <c r="AE6" s="22">
        <v>12000</v>
      </c>
      <c r="AF6" s="22">
        <v>3404</v>
      </c>
      <c r="AG6" s="105">
        <v>89659</v>
      </c>
      <c r="AH6" s="37">
        <f t="shared" si="8"/>
        <v>105063</v>
      </c>
      <c r="AI6" s="23"/>
      <c r="AJ6" s="23"/>
      <c r="AK6" s="23">
        <v>84226</v>
      </c>
      <c r="AL6" s="40">
        <f t="shared" si="9"/>
        <v>84226</v>
      </c>
      <c r="AM6" s="22"/>
      <c r="AN6" s="27"/>
      <c r="AO6" s="93">
        <v>78700</v>
      </c>
      <c r="AP6" s="42">
        <f t="shared" si="10"/>
        <v>78700</v>
      </c>
      <c r="AQ6" s="97"/>
      <c r="AR6" s="97"/>
      <c r="AS6" s="99">
        <v>81700</v>
      </c>
      <c r="AT6" s="40">
        <f t="shared" si="11"/>
        <v>81700</v>
      </c>
      <c r="AU6" s="22"/>
      <c r="AV6" s="22"/>
      <c r="AW6" s="22">
        <v>44783</v>
      </c>
      <c r="AX6" s="40">
        <f t="shared" si="12"/>
        <v>44783</v>
      </c>
      <c r="AY6" s="3">
        <f>SUM(F6,J6,N6,R6,V6,Z6,AD6,AH6,AL6,AP6,AT6,AX6)</f>
        <v>1258000</v>
      </c>
      <c r="AZ6" s="1">
        <v>1258000</v>
      </c>
      <c r="BA6" s="92">
        <f t="shared" si="13"/>
        <v>0</v>
      </c>
      <c r="BB6" s="17">
        <f t="shared" si="0"/>
        <v>1</v>
      </c>
    </row>
    <row r="7" spans="1:54" ht="19.5" customHeight="1">
      <c r="A7" s="142"/>
      <c r="B7" s="7" t="s">
        <v>1</v>
      </c>
      <c r="C7" s="12">
        <v>26000</v>
      </c>
      <c r="D7" s="12">
        <v>44965</v>
      </c>
      <c r="E7" s="12"/>
      <c r="F7" s="46">
        <f t="shared" si="1"/>
        <v>70965</v>
      </c>
      <c r="G7" s="34"/>
      <c r="H7" s="12"/>
      <c r="I7" s="23">
        <v>54828</v>
      </c>
      <c r="J7" s="37">
        <f t="shared" si="2"/>
        <v>54828</v>
      </c>
      <c r="K7" s="34">
        <v>16000</v>
      </c>
      <c r="L7" s="36"/>
      <c r="M7" s="22">
        <v>21300</v>
      </c>
      <c r="N7" s="37">
        <f t="shared" si="3"/>
        <v>37300</v>
      </c>
      <c r="O7" s="36">
        <v>12000</v>
      </c>
      <c r="P7" s="36"/>
      <c r="Q7" s="23">
        <v>27750</v>
      </c>
      <c r="R7" s="39">
        <f t="shared" si="4"/>
        <v>39750</v>
      </c>
      <c r="S7" s="11">
        <v>13272</v>
      </c>
      <c r="T7" s="11"/>
      <c r="U7" s="110">
        <v>39000</v>
      </c>
      <c r="V7" s="39">
        <f t="shared" si="5"/>
        <v>52272</v>
      </c>
      <c r="W7" s="11"/>
      <c r="X7" s="11"/>
      <c r="Y7" s="12">
        <v>52500</v>
      </c>
      <c r="Z7" s="39">
        <f t="shared" si="6"/>
        <v>52500</v>
      </c>
      <c r="AA7" s="22">
        <v>12000</v>
      </c>
      <c r="AB7" s="24"/>
      <c r="AC7" s="90"/>
      <c r="AD7" s="40">
        <f t="shared" si="7"/>
        <v>12000</v>
      </c>
      <c r="AE7" s="22">
        <v>12000</v>
      </c>
      <c r="AF7" s="22"/>
      <c r="AG7" s="23">
        <v>19500</v>
      </c>
      <c r="AH7" s="37">
        <f t="shared" si="8"/>
        <v>31500</v>
      </c>
      <c r="AI7" s="23">
        <v>14876</v>
      </c>
      <c r="AJ7" s="23"/>
      <c r="AK7" s="23">
        <v>26000</v>
      </c>
      <c r="AL7" s="40">
        <f t="shared" si="9"/>
        <v>40876</v>
      </c>
      <c r="AM7" s="22">
        <v>12000</v>
      </c>
      <c r="AN7" s="27"/>
      <c r="AO7" s="93">
        <v>26000</v>
      </c>
      <c r="AP7" s="42">
        <f t="shared" si="10"/>
        <v>38000</v>
      </c>
      <c r="AQ7" s="97">
        <v>29785</v>
      </c>
      <c r="AR7" s="28"/>
      <c r="AS7" s="28">
        <v>62224</v>
      </c>
      <c r="AT7" s="40">
        <f t="shared" si="11"/>
        <v>92009</v>
      </c>
      <c r="AU7" s="22"/>
      <c r="AV7" s="22"/>
      <c r="AW7" s="22"/>
      <c r="AX7" s="40">
        <f t="shared" si="12"/>
        <v>0</v>
      </c>
      <c r="AY7" s="3">
        <f>SUM(F7,J7,N7,R7,V7,Z7,AD7,AH7,AL7,AP7,AT7,AX7)</f>
        <v>522000</v>
      </c>
      <c r="AZ7" s="1">
        <v>522000</v>
      </c>
      <c r="BA7" s="58">
        <f t="shared" si="13"/>
        <v>0</v>
      </c>
      <c r="BB7" s="17">
        <f t="shared" si="0"/>
        <v>1</v>
      </c>
    </row>
    <row r="8" spans="1:54" ht="19.5" customHeight="1">
      <c r="A8" s="142"/>
      <c r="B8" s="7" t="s">
        <v>21</v>
      </c>
      <c r="C8" s="12"/>
      <c r="D8" s="12"/>
      <c r="E8" s="12"/>
      <c r="F8" s="46">
        <f t="shared" si="1"/>
        <v>0</v>
      </c>
      <c r="G8" s="34">
        <v>20000</v>
      </c>
      <c r="H8" s="34"/>
      <c r="I8" s="23"/>
      <c r="J8" s="37">
        <f t="shared" si="2"/>
        <v>20000</v>
      </c>
      <c r="K8" s="23">
        <v>24500</v>
      </c>
      <c r="L8" s="23">
        <v>26137</v>
      </c>
      <c r="M8" s="22">
        <v>33919</v>
      </c>
      <c r="N8" s="37">
        <f t="shared" si="3"/>
        <v>84556</v>
      </c>
      <c r="O8" s="34">
        <v>35100</v>
      </c>
      <c r="P8" s="36"/>
      <c r="Q8" s="23"/>
      <c r="R8" s="39">
        <f t="shared" si="4"/>
        <v>35100</v>
      </c>
      <c r="S8" s="11">
        <v>24500</v>
      </c>
      <c r="T8" s="11">
        <v>26753</v>
      </c>
      <c r="U8" s="110">
        <v>49350</v>
      </c>
      <c r="V8" s="39">
        <f t="shared" si="5"/>
        <v>100603</v>
      </c>
      <c r="W8" s="11">
        <v>22250</v>
      </c>
      <c r="X8" s="11"/>
      <c r="Y8" s="11"/>
      <c r="Z8" s="39">
        <f t="shared" si="6"/>
        <v>22250</v>
      </c>
      <c r="AA8" s="22">
        <v>10000</v>
      </c>
      <c r="AB8" s="24"/>
      <c r="AC8" s="90"/>
      <c r="AD8" s="40">
        <f t="shared" si="7"/>
        <v>10000</v>
      </c>
      <c r="AE8" s="22">
        <v>10000</v>
      </c>
      <c r="AF8" s="22"/>
      <c r="AG8" s="23"/>
      <c r="AH8" s="37">
        <f t="shared" si="8"/>
        <v>10000</v>
      </c>
      <c r="AI8" s="23">
        <v>10000</v>
      </c>
      <c r="AJ8" s="23">
        <v>35722</v>
      </c>
      <c r="AK8" s="23">
        <v>32074</v>
      </c>
      <c r="AL8" s="40">
        <f t="shared" si="9"/>
        <v>77796</v>
      </c>
      <c r="AM8" s="22">
        <v>13000</v>
      </c>
      <c r="AN8" s="27">
        <v>32886</v>
      </c>
      <c r="AO8" s="93">
        <v>32074</v>
      </c>
      <c r="AP8" s="42">
        <f t="shared" si="10"/>
        <v>77960</v>
      </c>
      <c r="AQ8" s="97">
        <v>12000</v>
      </c>
      <c r="AR8" s="28">
        <v>36236</v>
      </c>
      <c r="AS8" s="99"/>
      <c r="AT8" s="40">
        <f t="shared" si="11"/>
        <v>48236</v>
      </c>
      <c r="AU8" s="22">
        <v>2499</v>
      </c>
      <c r="AV8" s="22"/>
      <c r="AW8" s="22"/>
      <c r="AX8" s="40">
        <f t="shared" si="12"/>
        <v>2499</v>
      </c>
      <c r="AY8" s="3">
        <f>SUM(F8,J8,N8,R8,V8,Z8,AD8,AH8,AL8,AP8,AT8,AX8)</f>
        <v>489000</v>
      </c>
      <c r="AZ8" s="1">
        <v>489000</v>
      </c>
      <c r="BA8" s="2">
        <f t="shared" si="13"/>
        <v>0</v>
      </c>
      <c r="BB8" s="17">
        <f t="shared" si="0"/>
        <v>1</v>
      </c>
    </row>
    <row r="9" spans="1:54" ht="19.5" customHeight="1">
      <c r="A9" s="142"/>
      <c r="B9" s="7" t="s">
        <v>86</v>
      </c>
      <c r="C9" s="12"/>
      <c r="D9" s="12"/>
      <c r="E9" s="12"/>
      <c r="F9" s="46">
        <f t="shared" si="1"/>
        <v>0</v>
      </c>
      <c r="G9" s="12"/>
      <c r="H9" s="12"/>
      <c r="I9" s="23"/>
      <c r="J9" s="37">
        <f t="shared" si="2"/>
        <v>0</v>
      </c>
      <c r="K9" s="34"/>
      <c r="L9" s="34"/>
      <c r="M9" s="23"/>
      <c r="N9" s="37">
        <f t="shared" si="3"/>
        <v>0</v>
      </c>
      <c r="O9" s="12"/>
      <c r="P9" s="12"/>
      <c r="Q9" s="23"/>
      <c r="R9" s="39">
        <f t="shared" si="4"/>
        <v>0</v>
      </c>
      <c r="S9" s="11"/>
      <c r="T9" s="11"/>
      <c r="U9" s="107"/>
      <c r="V9" s="39">
        <f t="shared" si="5"/>
        <v>0</v>
      </c>
      <c r="W9" s="11"/>
      <c r="X9" s="11"/>
      <c r="Y9" s="11"/>
      <c r="Z9" s="39">
        <f t="shared" si="6"/>
        <v>0</v>
      </c>
      <c r="AA9" s="22"/>
      <c r="AB9" s="29"/>
      <c r="AC9" s="24"/>
      <c r="AD9" s="40">
        <f t="shared" si="7"/>
        <v>0</v>
      </c>
      <c r="AE9" s="22"/>
      <c r="AF9" s="22"/>
      <c r="AG9" s="22"/>
      <c r="AH9" s="40">
        <f t="shared" si="8"/>
        <v>0</v>
      </c>
      <c r="AI9" s="22"/>
      <c r="AJ9" s="22"/>
      <c r="AK9" s="22"/>
      <c r="AL9" s="40">
        <f t="shared" si="9"/>
        <v>0</v>
      </c>
      <c r="AM9" s="22"/>
      <c r="AN9" s="27"/>
      <c r="AO9" s="93"/>
      <c r="AP9" s="42">
        <f t="shared" si="10"/>
        <v>0</v>
      </c>
      <c r="AQ9" s="97">
        <v>288000</v>
      </c>
      <c r="AR9" s="28"/>
      <c r="AS9" s="28"/>
      <c r="AT9" s="40">
        <f t="shared" si="11"/>
        <v>288000</v>
      </c>
      <c r="AU9" s="22"/>
      <c r="AV9" s="22"/>
      <c r="AW9" s="22"/>
      <c r="AX9" s="40">
        <f t="shared" si="12"/>
        <v>0</v>
      </c>
      <c r="AY9" s="3">
        <f>SUM(F9,J9,N9,R9,V9,Z9,AD9,AH9,AL9,AP9,AT9,AX9)</f>
        <v>288000</v>
      </c>
      <c r="AZ9" s="1">
        <v>292000</v>
      </c>
      <c r="BA9" s="2">
        <f t="shared" si="13"/>
        <v>4000</v>
      </c>
      <c r="BB9" s="17">
        <f t="shared" si="0"/>
        <v>0.9863013698630136</v>
      </c>
    </row>
    <row r="10" spans="1:54" s="56" customFormat="1" ht="20.25" customHeight="1" thickBot="1">
      <c r="A10" s="143"/>
      <c r="B10" s="50" t="s">
        <v>49</v>
      </c>
      <c r="C10" s="16"/>
      <c r="D10" s="16"/>
      <c r="E10" s="16"/>
      <c r="F10" s="87">
        <f t="shared" si="1"/>
        <v>0</v>
      </c>
      <c r="G10" s="16"/>
      <c r="H10" s="16"/>
      <c r="I10" s="49"/>
      <c r="J10" s="47">
        <f t="shared" si="2"/>
        <v>0</v>
      </c>
      <c r="K10" s="16"/>
      <c r="L10" s="16"/>
      <c r="M10" s="49"/>
      <c r="N10" s="47">
        <f t="shared" si="3"/>
        <v>0</v>
      </c>
      <c r="O10" s="16"/>
      <c r="P10" s="16"/>
      <c r="Q10" s="49"/>
      <c r="R10" s="86">
        <f t="shared" si="4"/>
        <v>0</v>
      </c>
      <c r="S10" s="16"/>
      <c r="T10" s="16"/>
      <c r="U10" s="109"/>
      <c r="V10" s="86">
        <f t="shared" si="5"/>
        <v>0</v>
      </c>
      <c r="W10" s="16"/>
      <c r="X10" s="16"/>
      <c r="Y10" s="16"/>
      <c r="Z10" s="86">
        <f t="shared" si="6"/>
        <v>0</v>
      </c>
      <c r="AA10" s="49"/>
      <c r="AB10" s="30"/>
      <c r="AC10" s="30"/>
      <c r="AD10" s="47">
        <f t="shared" si="7"/>
        <v>0</v>
      </c>
      <c r="AE10" s="49"/>
      <c r="AF10" s="49"/>
      <c r="AG10" s="49"/>
      <c r="AH10" s="47">
        <f t="shared" si="8"/>
        <v>0</v>
      </c>
      <c r="AI10" s="49"/>
      <c r="AJ10" s="49"/>
      <c r="AK10" s="49"/>
      <c r="AL10" s="47">
        <f t="shared" si="9"/>
        <v>0</v>
      </c>
      <c r="AM10" s="49"/>
      <c r="AN10" s="51"/>
      <c r="AO10" s="51"/>
      <c r="AP10" s="48"/>
      <c r="AQ10" s="119"/>
      <c r="AR10" s="52"/>
      <c r="AS10" s="52"/>
      <c r="AT10" s="47"/>
      <c r="AU10" s="49"/>
      <c r="AV10" s="49"/>
      <c r="AW10" s="49"/>
      <c r="AX10" s="47"/>
      <c r="AY10" s="53"/>
      <c r="AZ10" s="54"/>
      <c r="BA10" s="53"/>
      <c r="BB10" s="55"/>
    </row>
    <row r="11" spans="1:54" ht="17.25" thickTop="1">
      <c r="A11" s="139" t="s">
        <v>58</v>
      </c>
      <c r="B11" s="7" t="s">
        <v>80</v>
      </c>
      <c r="C11" s="12"/>
      <c r="D11" s="12"/>
      <c r="E11" s="12"/>
      <c r="F11" s="46">
        <f t="shared" si="1"/>
        <v>0</v>
      </c>
      <c r="G11" s="12"/>
      <c r="H11" s="12"/>
      <c r="I11" s="23"/>
      <c r="J11" s="37">
        <f t="shared" si="2"/>
        <v>0</v>
      </c>
      <c r="K11" s="23"/>
      <c r="L11" s="105">
        <v>21946</v>
      </c>
      <c r="M11" s="25">
        <v>140130</v>
      </c>
      <c r="N11" s="37">
        <f t="shared" si="3"/>
        <v>162076</v>
      </c>
      <c r="O11" s="23"/>
      <c r="P11" s="105">
        <v>17420</v>
      </c>
      <c r="Q11" s="105">
        <v>93420</v>
      </c>
      <c r="R11" s="39">
        <f t="shared" si="4"/>
        <v>110840</v>
      </c>
      <c r="S11" s="11"/>
      <c r="T11" s="11">
        <v>17420</v>
      </c>
      <c r="U11" s="108">
        <v>88020</v>
      </c>
      <c r="V11" s="39">
        <f t="shared" si="5"/>
        <v>105440</v>
      </c>
      <c r="W11" s="11"/>
      <c r="X11" s="11">
        <v>17420</v>
      </c>
      <c r="Y11" s="12">
        <v>88020</v>
      </c>
      <c r="Z11" s="39">
        <f t="shared" si="6"/>
        <v>105440</v>
      </c>
      <c r="AA11" s="22"/>
      <c r="AB11" s="24"/>
      <c r="AC11" s="91"/>
      <c r="AD11" s="40">
        <f t="shared" si="7"/>
        <v>0</v>
      </c>
      <c r="AE11" s="22"/>
      <c r="AF11" s="22">
        <v>5089</v>
      </c>
      <c r="AG11" s="105">
        <v>68580</v>
      </c>
      <c r="AH11" s="37">
        <f>SUM(AE11,AF11,AG11)</f>
        <v>73669</v>
      </c>
      <c r="AI11" s="23"/>
      <c r="AJ11" s="105">
        <v>10766</v>
      </c>
      <c r="AK11" s="23">
        <v>68580</v>
      </c>
      <c r="AL11" s="40">
        <f t="shared" si="9"/>
        <v>79346</v>
      </c>
      <c r="AM11" s="22"/>
      <c r="AN11" s="27">
        <v>10925</v>
      </c>
      <c r="AO11" s="93">
        <v>68580</v>
      </c>
      <c r="AP11" s="42">
        <f t="shared" si="10"/>
        <v>79505</v>
      </c>
      <c r="AQ11" s="97"/>
      <c r="AR11" s="28">
        <v>10925</v>
      </c>
      <c r="AS11" s="99">
        <v>68580</v>
      </c>
      <c r="AT11" s="40">
        <f t="shared" si="11"/>
        <v>79505</v>
      </c>
      <c r="AU11" s="22"/>
      <c r="AV11" s="22"/>
      <c r="AW11" s="22"/>
      <c r="AX11" s="40">
        <f t="shared" si="12"/>
        <v>0</v>
      </c>
      <c r="AY11" s="3">
        <f aca="true" t="shared" si="14" ref="AY11:AY27">SUM(F11,J11,N11,R11,V11,Z11,AD11,AH11,AL11,AP11,AT11,AX11)</f>
        <v>795821</v>
      </c>
      <c r="AZ11" s="4">
        <v>1124000</v>
      </c>
      <c r="BA11" s="2">
        <f>SUM(AZ11-AY11)</f>
        <v>328179</v>
      </c>
      <c r="BB11" s="17">
        <f aca="true" t="shared" si="15" ref="BB11:BB62">SUM(AY11/AZ11)</f>
        <v>0.7080258007117438</v>
      </c>
    </row>
    <row r="12" spans="1:54" ht="16.5">
      <c r="A12" s="142"/>
      <c r="B12" s="7" t="s">
        <v>22</v>
      </c>
      <c r="C12" s="12"/>
      <c r="D12" s="12"/>
      <c r="E12" s="12"/>
      <c r="F12" s="46">
        <f t="shared" si="1"/>
        <v>0</v>
      </c>
      <c r="G12" s="12"/>
      <c r="H12" s="12"/>
      <c r="I12" s="89"/>
      <c r="J12" s="37">
        <f t="shared" si="2"/>
        <v>0</v>
      </c>
      <c r="K12" s="36"/>
      <c r="L12" s="36"/>
      <c r="M12" s="106"/>
      <c r="N12" s="37">
        <f t="shared" si="3"/>
        <v>0</v>
      </c>
      <c r="O12" s="34">
        <v>586720</v>
      </c>
      <c r="P12" s="23"/>
      <c r="Q12" s="89"/>
      <c r="R12" s="39">
        <f t="shared" si="4"/>
        <v>586720</v>
      </c>
      <c r="S12" s="11">
        <v>364480</v>
      </c>
      <c r="T12" s="11"/>
      <c r="U12" s="107"/>
      <c r="V12" s="39">
        <f t="shared" si="5"/>
        <v>364480</v>
      </c>
      <c r="W12" s="11"/>
      <c r="X12" s="11"/>
      <c r="Y12" s="12"/>
      <c r="Z12" s="39">
        <f t="shared" si="6"/>
        <v>0</v>
      </c>
      <c r="AA12" s="22"/>
      <c r="AB12" s="24"/>
      <c r="AC12" s="91"/>
      <c r="AD12" s="40">
        <f t="shared" si="7"/>
        <v>0</v>
      </c>
      <c r="AE12" s="22"/>
      <c r="AF12" s="22"/>
      <c r="AG12" s="105"/>
      <c r="AH12" s="37">
        <f t="shared" si="8"/>
        <v>0</v>
      </c>
      <c r="AI12" s="23">
        <v>538560</v>
      </c>
      <c r="AJ12" s="23"/>
      <c r="AK12" s="105"/>
      <c r="AL12" s="40">
        <f t="shared" si="9"/>
        <v>538560</v>
      </c>
      <c r="AM12" s="22">
        <v>40000</v>
      </c>
      <c r="AN12" s="27"/>
      <c r="AO12" s="93"/>
      <c r="AP12" s="42">
        <f t="shared" si="10"/>
        <v>40000</v>
      </c>
      <c r="AQ12" s="97">
        <v>359040</v>
      </c>
      <c r="AR12" s="28"/>
      <c r="AS12" s="99"/>
      <c r="AT12" s="40">
        <f t="shared" si="11"/>
        <v>359040</v>
      </c>
      <c r="AU12" s="22">
        <v>14200</v>
      </c>
      <c r="AV12" s="22"/>
      <c r="AW12" s="22"/>
      <c r="AX12" s="40">
        <f t="shared" si="12"/>
        <v>14200</v>
      </c>
      <c r="AY12" s="3">
        <f t="shared" si="14"/>
        <v>1903000</v>
      </c>
      <c r="AZ12" s="1">
        <v>1903000</v>
      </c>
      <c r="BA12" s="2">
        <f t="shared" si="13"/>
        <v>0</v>
      </c>
      <c r="BB12" s="17">
        <f t="shared" si="15"/>
        <v>1</v>
      </c>
    </row>
    <row r="13" spans="1:54" ht="19.5" customHeight="1">
      <c r="A13" s="142"/>
      <c r="B13" s="7" t="s">
        <v>69</v>
      </c>
      <c r="C13" s="12"/>
      <c r="D13" s="12"/>
      <c r="E13" s="12"/>
      <c r="F13" s="46">
        <f t="shared" si="1"/>
        <v>0</v>
      </c>
      <c r="G13" s="34">
        <v>220768</v>
      </c>
      <c r="H13" s="12"/>
      <c r="I13" s="23"/>
      <c r="J13" s="37">
        <f t="shared" si="2"/>
        <v>220768</v>
      </c>
      <c r="K13" s="34">
        <v>135065</v>
      </c>
      <c r="L13" s="36"/>
      <c r="M13" s="22"/>
      <c r="N13" s="37">
        <f t="shared" si="3"/>
        <v>135065</v>
      </c>
      <c r="O13" s="34">
        <v>135065</v>
      </c>
      <c r="P13" s="36"/>
      <c r="Q13" s="23"/>
      <c r="R13" s="39">
        <f t="shared" si="4"/>
        <v>135065</v>
      </c>
      <c r="S13" s="11">
        <v>135065</v>
      </c>
      <c r="T13" s="11"/>
      <c r="U13" s="107"/>
      <c r="V13" s="39">
        <f t="shared" si="5"/>
        <v>135065</v>
      </c>
      <c r="W13" s="11">
        <v>139065</v>
      </c>
      <c r="X13" s="11"/>
      <c r="Y13" s="12"/>
      <c r="Z13" s="39">
        <f t="shared" si="6"/>
        <v>139065</v>
      </c>
      <c r="AA13" s="22">
        <v>94080</v>
      </c>
      <c r="AB13" s="24"/>
      <c r="AC13" s="90"/>
      <c r="AD13" s="40">
        <f t="shared" si="7"/>
        <v>94080</v>
      </c>
      <c r="AE13" s="22">
        <v>150656</v>
      </c>
      <c r="AF13" s="22"/>
      <c r="AG13" s="23"/>
      <c r="AH13" s="37">
        <f t="shared" si="8"/>
        <v>150656</v>
      </c>
      <c r="AI13" s="23">
        <v>140656</v>
      </c>
      <c r="AJ13" s="23"/>
      <c r="AK13" s="23"/>
      <c r="AL13" s="40">
        <f t="shared" si="9"/>
        <v>140656</v>
      </c>
      <c r="AM13" s="22">
        <v>140656</v>
      </c>
      <c r="AN13" s="27"/>
      <c r="AO13" s="93"/>
      <c r="AP13" s="42">
        <f t="shared" si="10"/>
        <v>140656</v>
      </c>
      <c r="AQ13" s="97">
        <v>365924</v>
      </c>
      <c r="AR13" s="28"/>
      <c r="AS13" s="99"/>
      <c r="AT13" s="40">
        <f t="shared" si="11"/>
        <v>365924</v>
      </c>
      <c r="AU13" s="22"/>
      <c r="AV13" s="22"/>
      <c r="AW13" s="22"/>
      <c r="AX13" s="40">
        <f t="shared" si="12"/>
        <v>0</v>
      </c>
      <c r="AY13" s="3">
        <f t="shared" si="14"/>
        <v>1657000</v>
      </c>
      <c r="AZ13" s="1">
        <v>1657000</v>
      </c>
      <c r="BA13" s="2">
        <f t="shared" si="13"/>
        <v>0</v>
      </c>
      <c r="BB13" s="17">
        <f t="shared" si="15"/>
        <v>1</v>
      </c>
    </row>
    <row r="14" spans="1:55" s="13" customFormat="1" ht="19.5" customHeight="1">
      <c r="A14" s="142"/>
      <c r="B14" s="7" t="s">
        <v>23</v>
      </c>
      <c r="C14" s="12"/>
      <c r="D14" s="12"/>
      <c r="E14" s="12"/>
      <c r="F14" s="46">
        <f t="shared" si="1"/>
        <v>0</v>
      </c>
      <c r="G14" s="12"/>
      <c r="H14" s="12"/>
      <c r="I14" s="23"/>
      <c r="J14" s="37">
        <f t="shared" si="2"/>
        <v>0</v>
      </c>
      <c r="K14" s="34"/>
      <c r="L14" s="23"/>
      <c r="M14" s="22">
        <v>120750</v>
      </c>
      <c r="N14" s="37">
        <f t="shared" si="3"/>
        <v>120750</v>
      </c>
      <c r="O14" s="34">
        <v>4000</v>
      </c>
      <c r="P14" s="23"/>
      <c r="Q14" s="23">
        <v>120750</v>
      </c>
      <c r="R14" s="39">
        <f t="shared" si="4"/>
        <v>124750</v>
      </c>
      <c r="S14" s="11"/>
      <c r="T14" s="11"/>
      <c r="U14" s="107">
        <v>120750</v>
      </c>
      <c r="V14" s="39">
        <f t="shared" si="5"/>
        <v>120750</v>
      </c>
      <c r="W14" s="11">
        <v>14000</v>
      </c>
      <c r="X14" s="11"/>
      <c r="Y14" s="12">
        <v>120750</v>
      </c>
      <c r="Z14" s="39">
        <f t="shared" si="6"/>
        <v>134750</v>
      </c>
      <c r="AA14" s="22"/>
      <c r="AB14" s="24"/>
      <c r="AC14" s="90"/>
      <c r="AD14" s="40">
        <f t="shared" si="7"/>
        <v>0</v>
      </c>
      <c r="AE14" s="22"/>
      <c r="AF14" s="22"/>
      <c r="AG14" s="23">
        <v>103250</v>
      </c>
      <c r="AH14" s="37">
        <f t="shared" si="8"/>
        <v>103250</v>
      </c>
      <c r="AI14" s="23"/>
      <c r="AJ14" s="23"/>
      <c r="AK14" s="23">
        <v>103250</v>
      </c>
      <c r="AL14" s="40">
        <f t="shared" si="9"/>
        <v>103250</v>
      </c>
      <c r="AM14" s="22">
        <v>119500</v>
      </c>
      <c r="AN14" s="27"/>
      <c r="AO14" s="93">
        <v>103250</v>
      </c>
      <c r="AP14" s="42">
        <f t="shared" si="10"/>
        <v>222750</v>
      </c>
      <c r="AQ14" s="97">
        <v>196550</v>
      </c>
      <c r="AR14" s="28"/>
      <c r="AS14" s="99">
        <v>103250</v>
      </c>
      <c r="AT14" s="40">
        <f t="shared" si="11"/>
        <v>299800</v>
      </c>
      <c r="AU14" s="22">
        <v>90950</v>
      </c>
      <c r="AV14" s="22"/>
      <c r="AW14" s="22"/>
      <c r="AX14" s="40">
        <f t="shared" si="12"/>
        <v>90950</v>
      </c>
      <c r="AY14" s="3">
        <f t="shared" si="14"/>
        <v>1321000</v>
      </c>
      <c r="AZ14" s="1">
        <v>1321000</v>
      </c>
      <c r="BA14" s="2">
        <f t="shared" si="13"/>
        <v>0</v>
      </c>
      <c r="BB14" s="17">
        <f t="shared" si="15"/>
        <v>1</v>
      </c>
      <c r="BC14" s="104" t="s">
        <v>103</v>
      </c>
    </row>
    <row r="15" spans="1:54" ht="19.5" customHeight="1">
      <c r="A15" s="142"/>
      <c r="B15" s="7" t="s">
        <v>24</v>
      </c>
      <c r="C15" s="12"/>
      <c r="D15" s="12"/>
      <c r="E15" s="12"/>
      <c r="F15" s="46">
        <f t="shared" si="1"/>
        <v>0</v>
      </c>
      <c r="G15" s="12"/>
      <c r="H15" s="12"/>
      <c r="I15" s="23">
        <v>22000</v>
      </c>
      <c r="J15" s="37">
        <f t="shared" si="2"/>
        <v>22000</v>
      </c>
      <c r="K15" s="23">
        <v>135000</v>
      </c>
      <c r="L15" s="23">
        <v>15437</v>
      </c>
      <c r="M15" s="22">
        <v>72000</v>
      </c>
      <c r="N15" s="37">
        <f t="shared" si="3"/>
        <v>222437</v>
      </c>
      <c r="O15" s="34"/>
      <c r="P15" s="36"/>
      <c r="Q15" s="23">
        <v>81600</v>
      </c>
      <c r="R15" s="39">
        <f t="shared" si="4"/>
        <v>81600</v>
      </c>
      <c r="S15" s="11"/>
      <c r="T15" s="11"/>
      <c r="U15" s="107">
        <v>63000</v>
      </c>
      <c r="V15" s="39">
        <f t="shared" si="5"/>
        <v>63000</v>
      </c>
      <c r="W15" s="11"/>
      <c r="X15" s="11">
        <v>12247</v>
      </c>
      <c r="Y15" s="12">
        <v>43000</v>
      </c>
      <c r="Z15" s="39">
        <f t="shared" si="6"/>
        <v>55247</v>
      </c>
      <c r="AA15" s="22"/>
      <c r="AB15" s="24"/>
      <c r="AC15" s="90">
        <v>11500</v>
      </c>
      <c r="AD15" s="40">
        <f t="shared" si="7"/>
        <v>11500</v>
      </c>
      <c r="AE15" s="22">
        <v>40000</v>
      </c>
      <c r="AF15" s="22">
        <v>12876</v>
      </c>
      <c r="AG15" s="23">
        <v>131100</v>
      </c>
      <c r="AH15" s="37">
        <f t="shared" si="8"/>
        <v>183976</v>
      </c>
      <c r="AI15" s="23"/>
      <c r="AJ15" s="23"/>
      <c r="AK15" s="23">
        <v>130600</v>
      </c>
      <c r="AL15" s="40">
        <f t="shared" si="9"/>
        <v>130600</v>
      </c>
      <c r="AM15" s="22"/>
      <c r="AN15" s="27"/>
      <c r="AO15" s="93">
        <v>125400</v>
      </c>
      <c r="AP15" s="42">
        <f t="shared" si="10"/>
        <v>125400</v>
      </c>
      <c r="AQ15" s="97">
        <v>58200</v>
      </c>
      <c r="AR15" s="28">
        <v>69948</v>
      </c>
      <c r="AS15" s="99"/>
      <c r="AT15" s="40">
        <f t="shared" si="11"/>
        <v>128148</v>
      </c>
      <c r="AU15" s="22"/>
      <c r="AV15" s="22"/>
      <c r="AW15" s="22"/>
      <c r="AX15" s="40">
        <f t="shared" si="12"/>
        <v>0</v>
      </c>
      <c r="AY15" s="3">
        <f t="shared" si="14"/>
        <v>1023908</v>
      </c>
      <c r="AZ15" s="1">
        <v>1024000</v>
      </c>
      <c r="BA15" s="2">
        <f t="shared" si="13"/>
        <v>92</v>
      </c>
      <c r="BB15" s="17">
        <f t="shared" si="15"/>
        <v>0.99991015625</v>
      </c>
    </row>
    <row r="16" spans="1:54" ht="19.5" customHeight="1">
      <c r="A16" s="142"/>
      <c r="B16" s="7" t="s">
        <v>2</v>
      </c>
      <c r="C16" s="12"/>
      <c r="D16" s="12"/>
      <c r="E16" s="12"/>
      <c r="F16" s="46">
        <f t="shared" si="1"/>
        <v>0</v>
      </c>
      <c r="G16" s="12">
        <v>29700</v>
      </c>
      <c r="H16" s="12">
        <v>8868</v>
      </c>
      <c r="I16" s="23">
        <v>72000</v>
      </c>
      <c r="J16" s="37">
        <f t="shared" si="2"/>
        <v>110568</v>
      </c>
      <c r="K16" s="34">
        <v>29700</v>
      </c>
      <c r="L16" s="36">
        <v>11520</v>
      </c>
      <c r="M16" s="22">
        <v>72000</v>
      </c>
      <c r="N16" s="37">
        <f t="shared" si="3"/>
        <v>113220</v>
      </c>
      <c r="O16" s="34">
        <v>29700</v>
      </c>
      <c r="P16" s="36">
        <v>11520</v>
      </c>
      <c r="Q16" s="23">
        <v>72000</v>
      </c>
      <c r="R16" s="39">
        <f t="shared" si="4"/>
        <v>113220</v>
      </c>
      <c r="S16" s="11">
        <v>29700</v>
      </c>
      <c r="T16" s="11">
        <v>11520</v>
      </c>
      <c r="U16" s="110">
        <v>72000</v>
      </c>
      <c r="V16" s="39">
        <f t="shared" si="5"/>
        <v>113220</v>
      </c>
      <c r="W16" s="11">
        <v>29700</v>
      </c>
      <c r="X16" s="11">
        <v>8732</v>
      </c>
      <c r="Y16" s="12">
        <v>72000</v>
      </c>
      <c r="Z16" s="39">
        <f t="shared" si="6"/>
        <v>110432</v>
      </c>
      <c r="AA16" s="22"/>
      <c r="AB16" s="24"/>
      <c r="AC16" s="90"/>
      <c r="AD16" s="40">
        <f t="shared" si="7"/>
        <v>0</v>
      </c>
      <c r="AE16" s="22">
        <v>27900</v>
      </c>
      <c r="AF16" s="22">
        <v>10376</v>
      </c>
      <c r="AG16" s="23">
        <v>61200</v>
      </c>
      <c r="AH16" s="37">
        <f t="shared" si="8"/>
        <v>99476</v>
      </c>
      <c r="AI16" s="23">
        <v>27900</v>
      </c>
      <c r="AJ16" s="23">
        <v>10513</v>
      </c>
      <c r="AK16" s="23">
        <v>61200</v>
      </c>
      <c r="AL16" s="40">
        <f t="shared" si="9"/>
        <v>99613</v>
      </c>
      <c r="AM16" s="22">
        <v>27900</v>
      </c>
      <c r="AN16" s="27">
        <v>10513</v>
      </c>
      <c r="AO16" s="93">
        <v>61200</v>
      </c>
      <c r="AP16" s="42">
        <f t="shared" si="10"/>
        <v>99613</v>
      </c>
      <c r="AQ16" s="97">
        <v>61250</v>
      </c>
      <c r="AR16" s="28">
        <v>13012</v>
      </c>
      <c r="AS16" s="99">
        <v>83600</v>
      </c>
      <c r="AT16" s="40">
        <f t="shared" si="11"/>
        <v>157862</v>
      </c>
      <c r="AU16" s="22">
        <v>19776</v>
      </c>
      <c r="AV16" s="22"/>
      <c r="AW16" s="22"/>
      <c r="AX16" s="40">
        <f t="shared" si="12"/>
        <v>19776</v>
      </c>
      <c r="AY16" s="3">
        <f t="shared" si="14"/>
        <v>1037000</v>
      </c>
      <c r="AZ16" s="1">
        <v>1037000</v>
      </c>
      <c r="BA16" s="2">
        <f t="shared" si="13"/>
        <v>0</v>
      </c>
      <c r="BB16" s="17">
        <f t="shared" si="15"/>
        <v>1</v>
      </c>
    </row>
    <row r="17" spans="1:54" ht="19.5" customHeight="1">
      <c r="A17" s="142"/>
      <c r="B17" s="7" t="s">
        <v>74</v>
      </c>
      <c r="C17" s="34">
        <v>15000</v>
      </c>
      <c r="D17" s="12"/>
      <c r="E17" s="12"/>
      <c r="F17" s="46">
        <f t="shared" si="1"/>
        <v>15000</v>
      </c>
      <c r="G17" s="88">
        <v>15000</v>
      </c>
      <c r="H17" s="34"/>
      <c r="I17" s="23">
        <v>42000</v>
      </c>
      <c r="J17" s="37">
        <f t="shared" si="2"/>
        <v>57000</v>
      </c>
      <c r="K17" s="34">
        <v>15000</v>
      </c>
      <c r="L17" s="36"/>
      <c r="M17" s="22">
        <v>42000</v>
      </c>
      <c r="N17" s="37">
        <f t="shared" si="3"/>
        <v>57000</v>
      </c>
      <c r="O17" s="34">
        <v>228000</v>
      </c>
      <c r="P17" s="36"/>
      <c r="Q17" s="23">
        <v>33000</v>
      </c>
      <c r="R17" s="39">
        <f t="shared" si="4"/>
        <v>261000</v>
      </c>
      <c r="S17" s="11">
        <v>3000</v>
      </c>
      <c r="T17" s="11"/>
      <c r="U17" s="110">
        <v>115036</v>
      </c>
      <c r="V17" s="39">
        <f t="shared" si="5"/>
        <v>118036</v>
      </c>
      <c r="W17" s="11">
        <v>15000</v>
      </c>
      <c r="X17" s="11"/>
      <c r="Y17" s="12">
        <v>67194</v>
      </c>
      <c r="Z17" s="39">
        <f t="shared" si="6"/>
        <v>82194</v>
      </c>
      <c r="AA17" s="22">
        <v>228000</v>
      </c>
      <c r="AB17" s="24"/>
      <c r="AC17" s="90"/>
      <c r="AD17" s="40">
        <f t="shared" si="7"/>
        <v>228000</v>
      </c>
      <c r="AE17" s="22">
        <v>24370</v>
      </c>
      <c r="AF17" s="22"/>
      <c r="AG17" s="105">
        <v>101694</v>
      </c>
      <c r="AH17" s="37">
        <f t="shared" si="8"/>
        <v>126064</v>
      </c>
      <c r="AI17" s="23">
        <v>15000</v>
      </c>
      <c r="AJ17" s="23"/>
      <c r="AK17" s="23">
        <v>101694</v>
      </c>
      <c r="AL17" s="40">
        <f t="shared" si="9"/>
        <v>116694</v>
      </c>
      <c r="AM17" s="22">
        <v>22600</v>
      </c>
      <c r="AN17" s="27"/>
      <c r="AO17" s="93">
        <v>101694</v>
      </c>
      <c r="AP17" s="42">
        <f t="shared" si="10"/>
        <v>124294</v>
      </c>
      <c r="AQ17" s="97">
        <v>72000</v>
      </c>
      <c r="AR17" s="28"/>
      <c r="AS17" s="99">
        <v>101694</v>
      </c>
      <c r="AT17" s="40">
        <f t="shared" si="11"/>
        <v>173694</v>
      </c>
      <c r="AU17" s="22">
        <v>79000</v>
      </c>
      <c r="AV17" s="22"/>
      <c r="AW17" s="22">
        <v>101694</v>
      </c>
      <c r="AX17" s="40">
        <f t="shared" si="12"/>
        <v>180694</v>
      </c>
      <c r="AY17" s="3">
        <f t="shared" si="14"/>
        <v>1539670</v>
      </c>
      <c r="AZ17" s="1">
        <v>1540000</v>
      </c>
      <c r="BA17" s="2">
        <f t="shared" si="13"/>
        <v>330</v>
      </c>
      <c r="BB17" s="17">
        <f t="shared" si="15"/>
        <v>0.9997857142857143</v>
      </c>
    </row>
    <row r="18" spans="1:54" ht="19.5" customHeight="1">
      <c r="A18" s="142"/>
      <c r="B18" s="7" t="s">
        <v>3</v>
      </c>
      <c r="C18" s="12"/>
      <c r="D18" s="12"/>
      <c r="E18" s="12"/>
      <c r="F18" s="46">
        <f t="shared" si="1"/>
        <v>0</v>
      </c>
      <c r="G18" s="34"/>
      <c r="H18" s="34"/>
      <c r="I18" s="23">
        <v>66144</v>
      </c>
      <c r="J18" s="37">
        <f t="shared" si="2"/>
        <v>66144</v>
      </c>
      <c r="K18" s="34">
        <v>48000</v>
      </c>
      <c r="L18" s="36"/>
      <c r="M18" s="22">
        <v>66144</v>
      </c>
      <c r="N18" s="37">
        <f t="shared" si="3"/>
        <v>114144</v>
      </c>
      <c r="O18" s="34">
        <v>24000</v>
      </c>
      <c r="P18" s="36"/>
      <c r="Q18" s="23">
        <v>74464</v>
      </c>
      <c r="R18" s="39">
        <f t="shared" si="4"/>
        <v>98464</v>
      </c>
      <c r="S18" s="11">
        <v>24000</v>
      </c>
      <c r="T18" s="11"/>
      <c r="U18" s="110">
        <v>74464</v>
      </c>
      <c r="V18" s="39">
        <f t="shared" si="5"/>
        <v>98464</v>
      </c>
      <c r="W18" s="11"/>
      <c r="X18" s="11"/>
      <c r="Y18" s="12">
        <v>74464</v>
      </c>
      <c r="Z18" s="39">
        <f t="shared" si="6"/>
        <v>74464</v>
      </c>
      <c r="AA18" s="22">
        <v>24000</v>
      </c>
      <c r="AB18" s="24"/>
      <c r="AC18" s="90"/>
      <c r="AD18" s="40">
        <f t="shared" si="7"/>
        <v>24000</v>
      </c>
      <c r="AE18" s="22"/>
      <c r="AF18" s="22"/>
      <c r="AG18" s="23">
        <v>70400</v>
      </c>
      <c r="AH18" s="37">
        <f t="shared" si="8"/>
        <v>70400</v>
      </c>
      <c r="AI18" s="23">
        <v>48000</v>
      </c>
      <c r="AJ18" s="23"/>
      <c r="AK18" s="23">
        <v>70400</v>
      </c>
      <c r="AL18" s="40">
        <f t="shared" si="9"/>
        <v>118400</v>
      </c>
      <c r="AM18" s="22">
        <v>24000</v>
      </c>
      <c r="AN18" s="27"/>
      <c r="AO18" s="93">
        <v>70400</v>
      </c>
      <c r="AP18" s="42">
        <f t="shared" si="10"/>
        <v>94400</v>
      </c>
      <c r="AQ18" s="97">
        <v>24000</v>
      </c>
      <c r="AR18" s="28"/>
      <c r="AS18" s="99">
        <v>70400</v>
      </c>
      <c r="AT18" s="40">
        <f t="shared" si="11"/>
        <v>94400</v>
      </c>
      <c r="AU18" s="22"/>
      <c r="AV18" s="22"/>
      <c r="AW18" s="22">
        <v>70400</v>
      </c>
      <c r="AX18" s="40">
        <f t="shared" si="12"/>
        <v>70400</v>
      </c>
      <c r="AY18" s="3">
        <f t="shared" si="14"/>
        <v>923680</v>
      </c>
      <c r="AZ18" s="1">
        <v>941000</v>
      </c>
      <c r="BA18" s="2">
        <f t="shared" si="13"/>
        <v>17320</v>
      </c>
      <c r="BB18" s="17">
        <f t="shared" si="15"/>
        <v>0.9815940488841658</v>
      </c>
    </row>
    <row r="19" spans="1:54" ht="19.5" customHeight="1">
      <c r="A19" s="142"/>
      <c r="B19" s="7" t="s">
        <v>25</v>
      </c>
      <c r="C19" s="12"/>
      <c r="D19" s="12"/>
      <c r="E19" s="12"/>
      <c r="F19" s="46">
        <f t="shared" si="1"/>
        <v>0</v>
      </c>
      <c r="G19" s="12"/>
      <c r="H19" s="12"/>
      <c r="I19" s="23"/>
      <c r="J19" s="37">
        <f t="shared" si="2"/>
        <v>0</v>
      </c>
      <c r="K19" s="23"/>
      <c r="L19" s="23"/>
      <c r="M19" s="22"/>
      <c r="N19" s="37">
        <f t="shared" si="3"/>
        <v>0</v>
      </c>
      <c r="O19" s="34">
        <v>10188</v>
      </c>
      <c r="P19" s="36">
        <v>118035</v>
      </c>
      <c r="Q19" s="23">
        <v>187048</v>
      </c>
      <c r="R19" s="39">
        <f t="shared" si="4"/>
        <v>315271</v>
      </c>
      <c r="S19" s="11"/>
      <c r="T19" s="11">
        <v>121713</v>
      </c>
      <c r="U19" s="110">
        <v>187048</v>
      </c>
      <c r="V19" s="39">
        <f t="shared" si="5"/>
        <v>308761</v>
      </c>
      <c r="W19" s="11"/>
      <c r="X19" s="11">
        <v>19058</v>
      </c>
      <c r="Y19" s="12">
        <v>15976</v>
      </c>
      <c r="Z19" s="39">
        <f t="shared" si="6"/>
        <v>35034</v>
      </c>
      <c r="AA19" s="22">
        <v>20376</v>
      </c>
      <c r="AB19" s="24"/>
      <c r="AC19" s="90"/>
      <c r="AD19" s="40">
        <f t="shared" si="7"/>
        <v>20376</v>
      </c>
      <c r="AE19" s="22"/>
      <c r="AF19" s="22"/>
      <c r="AG19" s="23"/>
      <c r="AH19" s="37">
        <f t="shared" si="8"/>
        <v>0</v>
      </c>
      <c r="AI19" s="23">
        <v>18792</v>
      </c>
      <c r="AJ19" s="23">
        <v>107033</v>
      </c>
      <c r="AK19" s="23">
        <v>202562</v>
      </c>
      <c r="AL19" s="40">
        <f t="shared" si="9"/>
        <v>328387</v>
      </c>
      <c r="AM19" s="22">
        <v>18792</v>
      </c>
      <c r="AN19" s="27">
        <v>109684</v>
      </c>
      <c r="AO19" s="93">
        <v>214838</v>
      </c>
      <c r="AP19" s="42">
        <f t="shared" si="10"/>
        <v>343314</v>
      </c>
      <c r="AQ19" s="97"/>
      <c r="AR19" s="28"/>
      <c r="AS19" s="101"/>
      <c r="AT19" s="40">
        <f t="shared" si="11"/>
        <v>0</v>
      </c>
      <c r="AU19" s="22">
        <v>1857</v>
      </c>
      <c r="AV19" s="22"/>
      <c r="AW19" s="22"/>
      <c r="AX19" s="40">
        <f t="shared" si="12"/>
        <v>1857</v>
      </c>
      <c r="AY19" s="3">
        <f t="shared" si="14"/>
        <v>1353000</v>
      </c>
      <c r="AZ19" s="1">
        <v>1353000</v>
      </c>
      <c r="BA19" s="2">
        <f t="shared" si="13"/>
        <v>0</v>
      </c>
      <c r="BB19" s="17">
        <f t="shared" si="15"/>
        <v>1</v>
      </c>
    </row>
    <row r="20" spans="1:54" ht="19.5" customHeight="1">
      <c r="A20" s="142"/>
      <c r="B20" s="7" t="s">
        <v>4</v>
      </c>
      <c r="C20" s="12"/>
      <c r="D20" s="12"/>
      <c r="E20" s="12"/>
      <c r="F20" s="46">
        <f t="shared" si="1"/>
        <v>0</v>
      </c>
      <c r="G20" s="12"/>
      <c r="H20" s="12"/>
      <c r="I20" s="23"/>
      <c r="J20" s="37">
        <f t="shared" si="2"/>
        <v>0</v>
      </c>
      <c r="K20" s="23">
        <v>675000</v>
      </c>
      <c r="L20" s="23"/>
      <c r="M20" s="22"/>
      <c r="N20" s="37">
        <f t="shared" si="3"/>
        <v>675000</v>
      </c>
      <c r="O20" s="34"/>
      <c r="P20" s="36"/>
      <c r="Q20" s="23">
        <v>216500</v>
      </c>
      <c r="R20" s="39">
        <f t="shared" si="4"/>
        <v>216500</v>
      </c>
      <c r="S20" s="11"/>
      <c r="T20" s="11"/>
      <c r="U20" s="110">
        <v>240500</v>
      </c>
      <c r="V20" s="39">
        <f t="shared" si="5"/>
        <v>240500</v>
      </c>
      <c r="W20" s="11"/>
      <c r="X20" s="11"/>
      <c r="Y20" s="12">
        <v>124000</v>
      </c>
      <c r="Z20" s="39">
        <f t="shared" si="6"/>
        <v>124000</v>
      </c>
      <c r="AA20" s="22"/>
      <c r="AB20" s="24"/>
      <c r="AC20" s="90"/>
      <c r="AD20" s="40">
        <f t="shared" si="7"/>
        <v>0</v>
      </c>
      <c r="AE20" s="22"/>
      <c r="AF20" s="22"/>
      <c r="AG20" s="105"/>
      <c r="AH20" s="37">
        <f t="shared" si="8"/>
        <v>0</v>
      </c>
      <c r="AI20" s="23">
        <v>238500</v>
      </c>
      <c r="AJ20" s="23"/>
      <c r="AK20" s="23"/>
      <c r="AL20" s="40">
        <f t="shared" si="9"/>
        <v>238500</v>
      </c>
      <c r="AM20" s="22">
        <v>255000</v>
      </c>
      <c r="AN20" s="27"/>
      <c r="AO20" s="93">
        <v>211334</v>
      </c>
      <c r="AP20" s="42">
        <f t="shared" si="10"/>
        <v>466334</v>
      </c>
      <c r="AQ20" s="97"/>
      <c r="AR20" s="28"/>
      <c r="AS20" s="99">
        <v>184834</v>
      </c>
      <c r="AT20" s="40">
        <f t="shared" si="11"/>
        <v>184834</v>
      </c>
      <c r="AU20" s="22">
        <v>85000</v>
      </c>
      <c r="AV20" s="22"/>
      <c r="AW20" s="22">
        <v>33834</v>
      </c>
      <c r="AX20" s="40">
        <f t="shared" si="12"/>
        <v>118834</v>
      </c>
      <c r="AY20" s="3">
        <f t="shared" si="14"/>
        <v>2264502</v>
      </c>
      <c r="AZ20" s="1">
        <v>2350000</v>
      </c>
      <c r="BA20" s="2">
        <f t="shared" si="13"/>
        <v>85498</v>
      </c>
      <c r="BB20" s="17">
        <f t="shared" si="15"/>
        <v>0.9636178723404255</v>
      </c>
    </row>
    <row r="21" spans="1:54" ht="19.5" customHeight="1">
      <c r="A21" s="142"/>
      <c r="B21" s="7" t="s">
        <v>26</v>
      </c>
      <c r="C21" s="12"/>
      <c r="D21" s="12"/>
      <c r="E21" s="12"/>
      <c r="F21" s="46">
        <f t="shared" si="1"/>
        <v>0</v>
      </c>
      <c r="G21" s="12"/>
      <c r="H21" s="12"/>
      <c r="I21" s="23">
        <v>34463</v>
      </c>
      <c r="J21" s="37">
        <f t="shared" si="2"/>
        <v>34463</v>
      </c>
      <c r="K21" s="23"/>
      <c r="L21" s="23"/>
      <c r="M21" s="22">
        <v>236053</v>
      </c>
      <c r="N21" s="37">
        <f t="shared" si="3"/>
        <v>236053</v>
      </c>
      <c r="O21" s="23"/>
      <c r="P21" s="23"/>
      <c r="Q21" s="23">
        <v>226873</v>
      </c>
      <c r="R21" s="39">
        <f t="shared" si="4"/>
        <v>226873</v>
      </c>
      <c r="S21" s="11"/>
      <c r="T21" s="11"/>
      <c r="U21" s="110">
        <v>239678</v>
      </c>
      <c r="V21" s="39">
        <f t="shared" si="5"/>
        <v>239678</v>
      </c>
      <c r="W21" s="11"/>
      <c r="X21" s="11"/>
      <c r="Y21" s="12">
        <v>237961</v>
      </c>
      <c r="Z21" s="39">
        <f t="shared" si="6"/>
        <v>237961</v>
      </c>
      <c r="AA21" s="22"/>
      <c r="AB21" s="24"/>
      <c r="AC21" s="90"/>
      <c r="AD21" s="40">
        <f t="shared" si="7"/>
        <v>0</v>
      </c>
      <c r="AE21" s="22">
        <v>139800</v>
      </c>
      <c r="AF21" s="22"/>
      <c r="AG21" s="23">
        <v>72205</v>
      </c>
      <c r="AH21" s="37">
        <f t="shared" si="8"/>
        <v>212005</v>
      </c>
      <c r="AI21" s="23"/>
      <c r="AJ21" s="23"/>
      <c r="AK21" s="23">
        <v>69700</v>
      </c>
      <c r="AL21" s="40">
        <f t="shared" si="9"/>
        <v>69700</v>
      </c>
      <c r="AM21" s="22"/>
      <c r="AN21" s="117"/>
      <c r="AO21" s="94">
        <v>69700</v>
      </c>
      <c r="AP21" s="42">
        <f t="shared" si="10"/>
        <v>69700</v>
      </c>
      <c r="AQ21" s="97"/>
      <c r="AR21" s="28"/>
      <c r="AS21" s="99">
        <v>71567</v>
      </c>
      <c r="AT21" s="40">
        <f t="shared" si="11"/>
        <v>71567</v>
      </c>
      <c r="AU21" s="22"/>
      <c r="AV21" s="22"/>
      <c r="AW21" s="22"/>
      <c r="AX21" s="40">
        <f t="shared" si="12"/>
        <v>0</v>
      </c>
      <c r="AY21" s="3">
        <f t="shared" si="14"/>
        <v>1398000</v>
      </c>
      <c r="AZ21" s="1">
        <v>1398000</v>
      </c>
      <c r="BA21" s="102">
        <f t="shared" si="13"/>
        <v>0</v>
      </c>
      <c r="BB21" s="17">
        <f t="shared" si="15"/>
        <v>1</v>
      </c>
    </row>
    <row r="22" spans="1:54" ht="19.5" customHeight="1">
      <c r="A22" s="142"/>
      <c r="B22" s="7" t="s">
        <v>27</v>
      </c>
      <c r="C22" s="12"/>
      <c r="D22" s="12"/>
      <c r="E22" s="12"/>
      <c r="F22" s="46">
        <f t="shared" si="1"/>
        <v>0</v>
      </c>
      <c r="G22" s="12"/>
      <c r="H22" s="12"/>
      <c r="I22" s="23">
        <v>198080</v>
      </c>
      <c r="J22" s="37">
        <f t="shared" si="2"/>
        <v>198080</v>
      </c>
      <c r="K22" s="23"/>
      <c r="L22" s="23"/>
      <c r="M22" s="22">
        <v>215818</v>
      </c>
      <c r="N22" s="37">
        <f t="shared" si="3"/>
        <v>215818</v>
      </c>
      <c r="O22" s="23"/>
      <c r="P22" s="23"/>
      <c r="Q22" s="23">
        <v>212862</v>
      </c>
      <c r="R22" s="39">
        <f t="shared" si="4"/>
        <v>212862</v>
      </c>
      <c r="S22" s="11">
        <v>22980</v>
      </c>
      <c r="T22" s="11"/>
      <c r="U22" s="110">
        <v>208699</v>
      </c>
      <c r="V22" s="39">
        <f t="shared" si="5"/>
        <v>231679</v>
      </c>
      <c r="W22" s="11"/>
      <c r="X22" s="11"/>
      <c r="Y22" s="12">
        <v>181975</v>
      </c>
      <c r="Z22" s="39">
        <f t="shared" si="6"/>
        <v>181975</v>
      </c>
      <c r="AA22" s="22"/>
      <c r="AB22" s="24"/>
      <c r="AC22" s="91"/>
      <c r="AD22" s="40">
        <f t="shared" si="7"/>
        <v>0</v>
      </c>
      <c r="AE22" s="22"/>
      <c r="AF22" s="22"/>
      <c r="AG22" s="23"/>
      <c r="AH22" s="37">
        <f t="shared" si="8"/>
        <v>0</v>
      </c>
      <c r="AI22" s="23"/>
      <c r="AJ22" s="23"/>
      <c r="AK22" s="23"/>
      <c r="AL22" s="40">
        <f t="shared" si="9"/>
        <v>0</v>
      </c>
      <c r="AM22" s="22"/>
      <c r="AN22" s="27"/>
      <c r="AO22" s="93">
        <v>556304</v>
      </c>
      <c r="AP22" s="42">
        <f t="shared" si="10"/>
        <v>556304</v>
      </c>
      <c r="AQ22" s="97"/>
      <c r="AR22" s="28"/>
      <c r="AS22" s="99">
        <v>440717</v>
      </c>
      <c r="AT22" s="40">
        <f t="shared" si="11"/>
        <v>440717</v>
      </c>
      <c r="AU22" s="22">
        <v>22352</v>
      </c>
      <c r="AV22" s="22"/>
      <c r="AW22" s="22">
        <v>21168</v>
      </c>
      <c r="AX22" s="40">
        <f t="shared" si="12"/>
        <v>43520</v>
      </c>
      <c r="AY22" s="3">
        <f t="shared" si="14"/>
        <v>2080955</v>
      </c>
      <c r="AZ22" s="1">
        <v>2081000</v>
      </c>
      <c r="BA22" s="2">
        <f t="shared" si="13"/>
        <v>45</v>
      </c>
      <c r="BB22" s="17">
        <f t="shared" si="15"/>
        <v>0.9999783757808746</v>
      </c>
    </row>
    <row r="23" spans="1:56" ht="19.5" customHeight="1">
      <c r="A23" s="142"/>
      <c r="B23" s="7" t="s">
        <v>61</v>
      </c>
      <c r="C23" s="12"/>
      <c r="D23" s="12"/>
      <c r="E23" s="12"/>
      <c r="F23" s="46">
        <f t="shared" si="1"/>
        <v>0</v>
      </c>
      <c r="G23" s="12"/>
      <c r="H23" s="12"/>
      <c r="I23" s="23"/>
      <c r="J23" s="37">
        <f t="shared" si="2"/>
        <v>0</v>
      </c>
      <c r="K23" s="23"/>
      <c r="L23" s="23"/>
      <c r="M23" s="22">
        <v>47500</v>
      </c>
      <c r="N23" s="37">
        <f t="shared" si="3"/>
        <v>47500</v>
      </c>
      <c r="O23" s="23"/>
      <c r="P23" s="23"/>
      <c r="Q23" s="23">
        <v>28050</v>
      </c>
      <c r="R23" s="39">
        <f t="shared" si="4"/>
        <v>28050</v>
      </c>
      <c r="S23" s="11"/>
      <c r="T23" s="11"/>
      <c r="U23" s="110">
        <v>23400</v>
      </c>
      <c r="V23" s="39">
        <f t="shared" si="5"/>
        <v>23400</v>
      </c>
      <c r="W23" s="11"/>
      <c r="X23" s="11"/>
      <c r="Y23" s="12">
        <v>19992</v>
      </c>
      <c r="Z23" s="39">
        <f t="shared" si="6"/>
        <v>19992</v>
      </c>
      <c r="AA23" s="22"/>
      <c r="AB23" s="24"/>
      <c r="AC23" s="90"/>
      <c r="AD23" s="40">
        <f t="shared" si="7"/>
        <v>0</v>
      </c>
      <c r="AE23" s="22"/>
      <c r="AF23" s="22"/>
      <c r="AG23" s="90">
        <v>40064</v>
      </c>
      <c r="AH23" s="37">
        <f t="shared" si="8"/>
        <v>40064</v>
      </c>
      <c r="AI23" s="23"/>
      <c r="AJ23" s="23"/>
      <c r="AK23" s="23">
        <v>29340</v>
      </c>
      <c r="AL23" s="40">
        <f t="shared" si="9"/>
        <v>29340</v>
      </c>
      <c r="AM23" s="22"/>
      <c r="AN23" s="27"/>
      <c r="AO23" s="93">
        <v>50000</v>
      </c>
      <c r="AP23" s="42">
        <f t="shared" si="10"/>
        <v>50000</v>
      </c>
      <c r="AQ23" s="97"/>
      <c r="AR23" s="28"/>
      <c r="AS23" s="99">
        <v>80000</v>
      </c>
      <c r="AT23" s="40">
        <f t="shared" si="11"/>
        <v>80000</v>
      </c>
      <c r="AU23" s="22"/>
      <c r="AV23" s="28"/>
      <c r="AW23" s="28">
        <v>33654</v>
      </c>
      <c r="AX23" s="40">
        <f t="shared" si="12"/>
        <v>33654</v>
      </c>
      <c r="AY23" s="3">
        <f t="shared" si="14"/>
        <v>352000</v>
      </c>
      <c r="AZ23" s="1">
        <v>352000</v>
      </c>
      <c r="BA23" s="2">
        <f t="shared" si="13"/>
        <v>0</v>
      </c>
      <c r="BB23" s="17">
        <f t="shared" si="15"/>
        <v>1</v>
      </c>
      <c r="BD23" s="98"/>
    </row>
    <row r="24" spans="1:54" ht="19.5" customHeight="1">
      <c r="A24" s="142"/>
      <c r="B24" s="7" t="s">
        <v>81</v>
      </c>
      <c r="C24" s="12"/>
      <c r="D24" s="12"/>
      <c r="E24" s="12"/>
      <c r="F24" s="46">
        <f t="shared" si="1"/>
        <v>0</v>
      </c>
      <c r="G24" s="12"/>
      <c r="H24" s="12"/>
      <c r="I24" s="23"/>
      <c r="J24" s="37">
        <f t="shared" si="2"/>
        <v>0</v>
      </c>
      <c r="K24" s="23"/>
      <c r="L24" s="23"/>
      <c r="M24" s="22"/>
      <c r="N24" s="37">
        <f t="shared" si="3"/>
        <v>0</v>
      </c>
      <c r="O24" s="36"/>
      <c r="P24" s="36"/>
      <c r="Q24" s="23"/>
      <c r="R24" s="39">
        <f t="shared" si="4"/>
        <v>0</v>
      </c>
      <c r="S24" s="11"/>
      <c r="T24" s="11"/>
      <c r="U24" s="110"/>
      <c r="V24" s="39">
        <f t="shared" si="5"/>
        <v>0</v>
      </c>
      <c r="W24" s="11"/>
      <c r="X24" s="11"/>
      <c r="Y24" s="12"/>
      <c r="Z24" s="39">
        <f t="shared" si="6"/>
        <v>0</v>
      </c>
      <c r="AA24" s="22"/>
      <c r="AB24" s="24"/>
      <c r="AC24" s="90"/>
      <c r="AD24" s="40">
        <f t="shared" si="7"/>
        <v>0</v>
      </c>
      <c r="AE24" s="22"/>
      <c r="AF24" s="22"/>
      <c r="AG24" s="23"/>
      <c r="AH24" s="37">
        <f t="shared" si="8"/>
        <v>0</v>
      </c>
      <c r="AI24" s="23"/>
      <c r="AJ24" s="23"/>
      <c r="AK24" s="23"/>
      <c r="AL24" s="40">
        <f t="shared" si="9"/>
        <v>0</v>
      </c>
      <c r="AM24" s="22"/>
      <c r="AN24" s="27"/>
      <c r="AO24" s="93"/>
      <c r="AP24" s="42">
        <f t="shared" si="10"/>
        <v>0</v>
      </c>
      <c r="AQ24" s="97">
        <v>158000</v>
      </c>
      <c r="AR24" s="28"/>
      <c r="AS24" s="99"/>
      <c r="AT24" s="40">
        <f t="shared" si="11"/>
        <v>158000</v>
      </c>
      <c r="AU24" s="22">
        <v>266000</v>
      </c>
      <c r="AV24" s="22"/>
      <c r="AW24" s="22"/>
      <c r="AX24" s="40">
        <f t="shared" si="12"/>
        <v>266000</v>
      </c>
      <c r="AY24" s="3">
        <f t="shared" si="14"/>
        <v>424000</v>
      </c>
      <c r="AZ24" s="5">
        <v>652000</v>
      </c>
      <c r="BA24" s="2">
        <f t="shared" si="13"/>
        <v>228000</v>
      </c>
      <c r="BB24" s="17">
        <f t="shared" si="15"/>
        <v>0.6503067484662577</v>
      </c>
    </row>
    <row r="25" spans="1:54" ht="19.5" customHeight="1">
      <c r="A25" s="142"/>
      <c r="B25" s="7" t="s">
        <v>60</v>
      </c>
      <c r="C25" s="12"/>
      <c r="D25" s="12"/>
      <c r="E25" s="12"/>
      <c r="F25" s="46">
        <f t="shared" si="1"/>
        <v>0</v>
      </c>
      <c r="G25" s="12"/>
      <c r="H25" s="12"/>
      <c r="I25" s="23"/>
      <c r="J25" s="37">
        <f t="shared" si="2"/>
        <v>0</v>
      </c>
      <c r="K25" s="23"/>
      <c r="L25" s="23"/>
      <c r="M25" s="22">
        <v>3280</v>
      </c>
      <c r="N25" s="37">
        <f t="shared" si="3"/>
        <v>3280</v>
      </c>
      <c r="O25" s="23"/>
      <c r="P25" s="23"/>
      <c r="Q25" s="23">
        <v>27080</v>
      </c>
      <c r="R25" s="39">
        <f t="shared" si="4"/>
        <v>27080</v>
      </c>
      <c r="S25" s="11"/>
      <c r="T25" s="11"/>
      <c r="U25" s="110">
        <v>21060</v>
      </c>
      <c r="V25" s="39">
        <f t="shared" si="5"/>
        <v>21060</v>
      </c>
      <c r="W25" s="11"/>
      <c r="X25" s="11"/>
      <c r="Y25" s="12">
        <v>20860</v>
      </c>
      <c r="Z25" s="39">
        <f t="shared" si="6"/>
        <v>20860</v>
      </c>
      <c r="AA25" s="22"/>
      <c r="AB25" s="24"/>
      <c r="AC25" s="90"/>
      <c r="AD25" s="40">
        <f t="shared" si="7"/>
        <v>0</v>
      </c>
      <c r="AE25" s="22"/>
      <c r="AF25" s="22"/>
      <c r="AG25" s="23">
        <v>8800</v>
      </c>
      <c r="AH25" s="37">
        <f t="shared" si="8"/>
        <v>8800</v>
      </c>
      <c r="AI25" s="23"/>
      <c r="AJ25" s="23"/>
      <c r="AK25" s="23">
        <v>8800</v>
      </c>
      <c r="AL25" s="40">
        <f t="shared" si="9"/>
        <v>8800</v>
      </c>
      <c r="AM25" s="22"/>
      <c r="AN25" s="27"/>
      <c r="AO25" s="93">
        <v>8800</v>
      </c>
      <c r="AP25" s="42">
        <f t="shared" si="10"/>
        <v>8800</v>
      </c>
      <c r="AQ25" s="97"/>
      <c r="AR25" s="28"/>
      <c r="AS25" s="99">
        <v>8800</v>
      </c>
      <c r="AT25" s="40">
        <f t="shared" si="11"/>
        <v>8800</v>
      </c>
      <c r="AU25" s="22"/>
      <c r="AV25" s="22"/>
      <c r="AW25" s="22"/>
      <c r="AX25" s="40">
        <f t="shared" si="12"/>
        <v>0</v>
      </c>
      <c r="AY25" s="3">
        <f t="shared" si="14"/>
        <v>107480</v>
      </c>
      <c r="AZ25" s="5">
        <v>112000</v>
      </c>
      <c r="BA25" s="92">
        <f>SUM(AZ25-AY25)</f>
        <v>4520</v>
      </c>
      <c r="BB25" s="17">
        <f t="shared" si="15"/>
        <v>0.9596428571428571</v>
      </c>
    </row>
    <row r="26" spans="1:54" ht="18.75" customHeight="1">
      <c r="A26" s="142"/>
      <c r="B26" s="7" t="s">
        <v>87</v>
      </c>
      <c r="C26" s="12"/>
      <c r="D26" s="12"/>
      <c r="E26" s="12"/>
      <c r="F26" s="46">
        <f t="shared" si="1"/>
        <v>0</v>
      </c>
      <c r="G26" s="12"/>
      <c r="H26" s="12"/>
      <c r="I26" s="23"/>
      <c r="J26" s="37">
        <f t="shared" si="2"/>
        <v>0</v>
      </c>
      <c r="K26" s="23"/>
      <c r="L26" s="23"/>
      <c r="M26" s="22"/>
      <c r="N26" s="37">
        <f t="shared" si="3"/>
        <v>0</v>
      </c>
      <c r="O26" s="34">
        <v>98303</v>
      </c>
      <c r="P26" s="36"/>
      <c r="Q26" s="23"/>
      <c r="R26" s="39">
        <f t="shared" si="4"/>
        <v>98303</v>
      </c>
      <c r="S26" s="11">
        <v>5400</v>
      </c>
      <c r="T26" s="11"/>
      <c r="U26" s="110"/>
      <c r="V26" s="39">
        <f t="shared" si="5"/>
        <v>5400</v>
      </c>
      <c r="W26" s="11">
        <v>3600</v>
      </c>
      <c r="X26" s="11"/>
      <c r="Y26" s="12"/>
      <c r="Z26" s="39">
        <f t="shared" si="6"/>
        <v>3600</v>
      </c>
      <c r="AA26" s="22">
        <v>61584</v>
      </c>
      <c r="AB26" s="24"/>
      <c r="AC26" s="90"/>
      <c r="AD26" s="40">
        <f t="shared" si="7"/>
        <v>61584</v>
      </c>
      <c r="AE26" s="22"/>
      <c r="AF26" s="22"/>
      <c r="AG26" s="23"/>
      <c r="AH26" s="37">
        <f t="shared" si="8"/>
        <v>0</v>
      </c>
      <c r="AI26" s="23">
        <v>23000</v>
      </c>
      <c r="AJ26" s="23"/>
      <c r="AK26" s="23"/>
      <c r="AL26" s="40">
        <f t="shared" si="9"/>
        <v>23000</v>
      </c>
      <c r="AM26" s="22">
        <v>7200</v>
      </c>
      <c r="AN26" s="27"/>
      <c r="AO26" s="93"/>
      <c r="AP26" s="42">
        <f t="shared" si="10"/>
        <v>7200</v>
      </c>
      <c r="AQ26" s="97">
        <v>268913</v>
      </c>
      <c r="AR26" s="28"/>
      <c r="AS26" s="99"/>
      <c r="AT26" s="40">
        <f t="shared" si="11"/>
        <v>268913</v>
      </c>
      <c r="AU26" s="22"/>
      <c r="AV26" s="22"/>
      <c r="AW26" s="22"/>
      <c r="AX26" s="40">
        <f t="shared" si="12"/>
        <v>0</v>
      </c>
      <c r="AY26" s="3">
        <f t="shared" si="14"/>
        <v>468000</v>
      </c>
      <c r="AZ26" s="9">
        <v>468000</v>
      </c>
      <c r="BA26" s="2">
        <f>SUM(AZ26-AY26)</f>
        <v>0</v>
      </c>
      <c r="BB26" s="17">
        <f t="shared" si="15"/>
        <v>1</v>
      </c>
    </row>
    <row r="27" spans="1:54" ht="18.75" customHeight="1">
      <c r="A27" s="142"/>
      <c r="B27" s="7" t="s">
        <v>96</v>
      </c>
      <c r="C27" s="12"/>
      <c r="D27" s="12"/>
      <c r="E27" s="12"/>
      <c r="F27" s="46">
        <f t="shared" si="1"/>
        <v>0</v>
      </c>
      <c r="G27" s="88">
        <v>1366</v>
      </c>
      <c r="H27" s="12"/>
      <c r="I27" s="23">
        <v>35490</v>
      </c>
      <c r="J27" s="37">
        <f t="shared" si="2"/>
        <v>36856</v>
      </c>
      <c r="K27" s="34">
        <v>1698</v>
      </c>
      <c r="L27" s="23"/>
      <c r="M27" s="22">
        <v>42918</v>
      </c>
      <c r="N27" s="37">
        <f t="shared" si="3"/>
        <v>44616</v>
      </c>
      <c r="O27" s="34">
        <v>1766</v>
      </c>
      <c r="P27" s="23"/>
      <c r="Q27" s="23">
        <v>42360</v>
      </c>
      <c r="R27" s="39">
        <f t="shared" si="4"/>
        <v>44126</v>
      </c>
      <c r="S27" s="11">
        <v>1766</v>
      </c>
      <c r="T27" s="11"/>
      <c r="U27" s="110">
        <v>42360</v>
      </c>
      <c r="V27" s="39">
        <f t="shared" si="5"/>
        <v>44126</v>
      </c>
      <c r="W27" s="11">
        <v>1766</v>
      </c>
      <c r="X27" s="11"/>
      <c r="Y27" s="12">
        <v>42360</v>
      </c>
      <c r="Z27" s="39">
        <f t="shared" si="6"/>
        <v>44126</v>
      </c>
      <c r="AA27" s="22"/>
      <c r="AB27" s="24"/>
      <c r="AC27" s="90"/>
      <c r="AD27" s="40">
        <f t="shared" si="7"/>
        <v>0</v>
      </c>
      <c r="AE27" s="22">
        <v>1698</v>
      </c>
      <c r="AF27" s="22"/>
      <c r="AG27" s="23">
        <v>42425</v>
      </c>
      <c r="AH27" s="37">
        <f t="shared" si="8"/>
        <v>44123</v>
      </c>
      <c r="AI27" s="23">
        <v>1698</v>
      </c>
      <c r="AJ27" s="23"/>
      <c r="AK27" s="23">
        <v>42425</v>
      </c>
      <c r="AL27" s="40">
        <f t="shared" si="9"/>
        <v>44123</v>
      </c>
      <c r="AM27" s="22">
        <v>1698</v>
      </c>
      <c r="AN27" s="27"/>
      <c r="AO27" s="93">
        <v>42425</v>
      </c>
      <c r="AP27" s="42">
        <f t="shared" si="10"/>
        <v>44123</v>
      </c>
      <c r="AQ27" s="97">
        <v>1698</v>
      </c>
      <c r="AR27" s="28"/>
      <c r="AS27" s="99">
        <v>42425</v>
      </c>
      <c r="AT27" s="40">
        <f t="shared" si="11"/>
        <v>44123</v>
      </c>
      <c r="AU27" s="22">
        <v>1698</v>
      </c>
      <c r="AV27" s="22"/>
      <c r="AW27" s="22">
        <v>41950</v>
      </c>
      <c r="AX27" s="40">
        <f t="shared" si="12"/>
        <v>43648</v>
      </c>
      <c r="AY27" s="3">
        <f t="shared" si="14"/>
        <v>433990</v>
      </c>
      <c r="AZ27" s="9">
        <v>434000</v>
      </c>
      <c r="BA27" s="2">
        <f>SUM(AZ27-AY27)</f>
        <v>10</v>
      </c>
      <c r="BB27" s="17">
        <f t="shared" si="15"/>
        <v>0.9999769585253456</v>
      </c>
    </row>
    <row r="28" spans="1:54" s="56" customFormat="1" ht="17.25" thickBot="1">
      <c r="A28" s="143"/>
      <c r="B28" s="50" t="s">
        <v>50</v>
      </c>
      <c r="C28" s="16"/>
      <c r="D28" s="16"/>
      <c r="E28" s="16"/>
      <c r="F28" s="87">
        <f t="shared" si="1"/>
        <v>0</v>
      </c>
      <c r="G28" s="16"/>
      <c r="H28" s="16"/>
      <c r="I28" s="49"/>
      <c r="J28" s="47">
        <f t="shared" si="2"/>
        <v>0</v>
      </c>
      <c r="K28" s="16"/>
      <c r="L28" s="16"/>
      <c r="M28" s="49"/>
      <c r="N28" s="47">
        <f t="shared" si="3"/>
        <v>0</v>
      </c>
      <c r="O28" s="16"/>
      <c r="P28" s="16"/>
      <c r="Q28" s="49"/>
      <c r="R28" s="86">
        <f t="shared" si="4"/>
        <v>0</v>
      </c>
      <c r="S28" s="16"/>
      <c r="T28" s="16"/>
      <c r="U28" s="109"/>
      <c r="V28" s="86">
        <f t="shared" si="5"/>
        <v>0</v>
      </c>
      <c r="W28" s="16"/>
      <c r="X28" s="16"/>
      <c r="Y28" s="16"/>
      <c r="Z28" s="86">
        <f t="shared" si="6"/>
        <v>0</v>
      </c>
      <c r="AA28" s="49"/>
      <c r="AB28" s="30"/>
      <c r="AC28" s="30"/>
      <c r="AD28" s="47">
        <f t="shared" si="7"/>
        <v>0</v>
      </c>
      <c r="AE28" s="49"/>
      <c r="AF28" s="49"/>
      <c r="AG28" s="49"/>
      <c r="AH28" s="47">
        <f t="shared" si="8"/>
        <v>0</v>
      </c>
      <c r="AI28" s="49"/>
      <c r="AJ28" s="49"/>
      <c r="AK28" s="49"/>
      <c r="AL28" s="47">
        <f t="shared" si="9"/>
        <v>0</v>
      </c>
      <c r="AM28" s="49"/>
      <c r="AN28" s="51"/>
      <c r="AO28" s="51"/>
      <c r="AP28" s="48"/>
      <c r="AQ28" s="119"/>
      <c r="AR28" s="52"/>
      <c r="AS28" s="52"/>
      <c r="AT28" s="47"/>
      <c r="AU28" s="49"/>
      <c r="AV28" s="49"/>
      <c r="AW28" s="49"/>
      <c r="AX28" s="47"/>
      <c r="AY28" s="53"/>
      <c r="AZ28" s="54"/>
      <c r="BA28" s="53"/>
      <c r="BB28" s="55"/>
    </row>
    <row r="29" spans="1:54" ht="20.25" customHeight="1" thickTop="1">
      <c r="A29" s="139" t="s">
        <v>51</v>
      </c>
      <c r="B29" s="7" t="s">
        <v>28</v>
      </c>
      <c r="C29" s="12"/>
      <c r="D29" s="12"/>
      <c r="E29" s="12"/>
      <c r="F29" s="46">
        <f t="shared" si="1"/>
        <v>0</v>
      </c>
      <c r="G29" s="12"/>
      <c r="H29" s="12"/>
      <c r="I29" s="23"/>
      <c r="J29" s="37">
        <f t="shared" si="2"/>
        <v>0</v>
      </c>
      <c r="K29" s="23">
        <v>155935</v>
      </c>
      <c r="L29" s="23"/>
      <c r="M29" s="23"/>
      <c r="N29" s="37">
        <f t="shared" si="3"/>
        <v>155935</v>
      </c>
      <c r="O29" s="88">
        <v>84300</v>
      </c>
      <c r="P29" s="23"/>
      <c r="Q29" s="23"/>
      <c r="R29" s="39">
        <f t="shared" si="4"/>
        <v>84300</v>
      </c>
      <c r="S29" s="11">
        <v>74920</v>
      </c>
      <c r="T29" s="11"/>
      <c r="U29" s="107"/>
      <c r="V29" s="39">
        <f t="shared" si="5"/>
        <v>74920</v>
      </c>
      <c r="W29" s="11">
        <v>201500</v>
      </c>
      <c r="X29" s="11"/>
      <c r="Y29" s="11"/>
      <c r="Z29" s="39">
        <f t="shared" si="6"/>
        <v>201500</v>
      </c>
      <c r="AA29" s="22">
        <v>181012</v>
      </c>
      <c r="AB29" s="24"/>
      <c r="AC29" s="24"/>
      <c r="AD29" s="40">
        <f t="shared" si="7"/>
        <v>181012</v>
      </c>
      <c r="AE29" s="22">
        <v>56900</v>
      </c>
      <c r="AF29" s="22"/>
      <c r="AG29" s="22"/>
      <c r="AH29" s="40">
        <f t="shared" si="8"/>
        <v>56900</v>
      </c>
      <c r="AI29" s="22">
        <v>219777</v>
      </c>
      <c r="AJ29" s="22"/>
      <c r="AK29" s="22"/>
      <c r="AL29" s="40">
        <f t="shared" si="9"/>
        <v>219777</v>
      </c>
      <c r="AM29" s="22">
        <v>169000</v>
      </c>
      <c r="AN29" s="27"/>
      <c r="AO29" s="93"/>
      <c r="AP29" s="42">
        <f t="shared" si="10"/>
        <v>169000</v>
      </c>
      <c r="AQ29" s="97">
        <v>259500</v>
      </c>
      <c r="AR29" s="28"/>
      <c r="AS29" s="99"/>
      <c r="AT29" s="40">
        <f t="shared" si="11"/>
        <v>259500</v>
      </c>
      <c r="AU29" s="22">
        <v>135400</v>
      </c>
      <c r="AV29" s="22"/>
      <c r="AW29" s="22"/>
      <c r="AX29" s="40">
        <f t="shared" si="12"/>
        <v>135400</v>
      </c>
      <c r="AY29" s="3">
        <f>SUM(F29,J29,N29,R29,V29,Z29,AD29,AH29,AL29,AP29,AT29,AX29)</f>
        <v>1538244</v>
      </c>
      <c r="AZ29" s="8">
        <v>1568000</v>
      </c>
      <c r="BA29" s="2">
        <f t="shared" si="13"/>
        <v>29756</v>
      </c>
      <c r="BB29" s="17">
        <f t="shared" si="15"/>
        <v>0.9810229591836734</v>
      </c>
    </row>
    <row r="30" spans="1:54" ht="19.5" customHeight="1">
      <c r="A30" s="142"/>
      <c r="B30" s="7" t="s">
        <v>46</v>
      </c>
      <c r="C30" s="12"/>
      <c r="D30" s="12"/>
      <c r="E30" s="12"/>
      <c r="F30" s="46">
        <f t="shared" si="1"/>
        <v>0</v>
      </c>
      <c r="G30" s="12"/>
      <c r="H30" s="12"/>
      <c r="I30" s="23"/>
      <c r="J30" s="37">
        <f t="shared" si="2"/>
        <v>0</v>
      </c>
      <c r="K30" s="23"/>
      <c r="L30" s="23"/>
      <c r="M30" s="23"/>
      <c r="N30" s="37">
        <f t="shared" si="3"/>
        <v>0</v>
      </c>
      <c r="O30" s="34">
        <v>127618</v>
      </c>
      <c r="P30" s="36"/>
      <c r="Q30" s="23"/>
      <c r="R30" s="39">
        <f t="shared" si="4"/>
        <v>127618</v>
      </c>
      <c r="S30" s="11">
        <v>21651</v>
      </c>
      <c r="T30" s="11"/>
      <c r="U30" s="107"/>
      <c r="V30" s="39">
        <f t="shared" si="5"/>
        <v>21651</v>
      </c>
      <c r="W30" s="11">
        <v>21651</v>
      </c>
      <c r="X30" s="11"/>
      <c r="Y30" s="11"/>
      <c r="Z30" s="39">
        <f t="shared" si="6"/>
        <v>21651</v>
      </c>
      <c r="AA30" s="22">
        <v>21651</v>
      </c>
      <c r="AB30" s="24"/>
      <c r="AC30" s="24"/>
      <c r="AD30" s="40">
        <f t="shared" si="7"/>
        <v>21651</v>
      </c>
      <c r="AE30" s="22">
        <v>21651</v>
      </c>
      <c r="AF30" s="22"/>
      <c r="AG30" s="22"/>
      <c r="AH30" s="40">
        <f t="shared" si="8"/>
        <v>21651</v>
      </c>
      <c r="AI30" s="22">
        <v>24534</v>
      </c>
      <c r="AJ30" s="22"/>
      <c r="AK30" s="22"/>
      <c r="AL30" s="40">
        <f t="shared" si="9"/>
        <v>24534</v>
      </c>
      <c r="AM30" s="22">
        <v>20690</v>
      </c>
      <c r="AN30" s="27"/>
      <c r="AO30" s="27"/>
      <c r="AP30" s="42">
        <f t="shared" si="10"/>
        <v>20690</v>
      </c>
      <c r="AQ30" s="97">
        <v>117554</v>
      </c>
      <c r="AR30" s="28"/>
      <c r="AS30" s="28"/>
      <c r="AT30" s="40">
        <f t="shared" si="11"/>
        <v>117554</v>
      </c>
      <c r="AU30" s="22"/>
      <c r="AV30" s="22"/>
      <c r="AW30" s="22"/>
      <c r="AX30" s="40">
        <f t="shared" si="12"/>
        <v>0</v>
      </c>
      <c r="AY30" s="3">
        <f>SUM(F30,J30,N30,R30,V30,Z30,AD30,AH30,AL30,AP30,AT30,AX30)</f>
        <v>377000</v>
      </c>
      <c r="AZ30" s="8">
        <v>377000</v>
      </c>
      <c r="BA30" s="2">
        <f t="shared" si="13"/>
        <v>0</v>
      </c>
      <c r="BB30" s="17">
        <f t="shared" si="15"/>
        <v>1</v>
      </c>
    </row>
    <row r="31" spans="1:54" ht="19.5" customHeight="1">
      <c r="A31" s="142"/>
      <c r="B31" s="7" t="s">
        <v>29</v>
      </c>
      <c r="C31" s="12"/>
      <c r="D31" s="12"/>
      <c r="E31" s="12"/>
      <c r="F31" s="46">
        <f t="shared" si="1"/>
        <v>0</v>
      </c>
      <c r="G31" s="12"/>
      <c r="H31" s="12"/>
      <c r="I31" s="23"/>
      <c r="J31" s="37">
        <f t="shared" si="2"/>
        <v>0</v>
      </c>
      <c r="K31" s="23"/>
      <c r="L31" s="23"/>
      <c r="M31" s="23"/>
      <c r="N31" s="37">
        <f t="shared" si="3"/>
        <v>0</v>
      </c>
      <c r="O31" s="23">
        <v>4800</v>
      </c>
      <c r="P31" s="23"/>
      <c r="Q31" s="23"/>
      <c r="R31" s="39">
        <f t="shared" si="4"/>
        <v>4800</v>
      </c>
      <c r="S31" s="11"/>
      <c r="T31" s="11"/>
      <c r="U31" s="107"/>
      <c r="V31" s="39">
        <f t="shared" si="5"/>
        <v>0</v>
      </c>
      <c r="W31" s="11">
        <v>98000</v>
      </c>
      <c r="X31" s="11"/>
      <c r="Y31" s="11"/>
      <c r="Z31" s="39">
        <f t="shared" si="6"/>
        <v>98000</v>
      </c>
      <c r="AA31" s="22"/>
      <c r="AB31" s="24"/>
      <c r="AC31" s="24"/>
      <c r="AD31" s="40">
        <f t="shared" si="7"/>
        <v>0</v>
      </c>
      <c r="AE31" s="22"/>
      <c r="AF31" s="22"/>
      <c r="AG31" s="22"/>
      <c r="AH31" s="40">
        <f t="shared" si="8"/>
        <v>0</v>
      </c>
      <c r="AI31" s="22"/>
      <c r="AJ31" s="22"/>
      <c r="AK31" s="22"/>
      <c r="AL31" s="40">
        <f t="shared" si="9"/>
        <v>0</v>
      </c>
      <c r="AM31" s="22">
        <v>76700</v>
      </c>
      <c r="AN31" s="27"/>
      <c r="AO31" s="27"/>
      <c r="AP31" s="42">
        <f t="shared" si="10"/>
        <v>76700</v>
      </c>
      <c r="AQ31" s="97">
        <v>89900</v>
      </c>
      <c r="AR31" s="28"/>
      <c r="AS31" s="28"/>
      <c r="AT31" s="40">
        <f t="shared" si="11"/>
        <v>89900</v>
      </c>
      <c r="AU31" s="22">
        <v>92600</v>
      </c>
      <c r="AV31" s="22"/>
      <c r="AW31" s="25"/>
      <c r="AX31" s="40">
        <f t="shared" si="12"/>
        <v>92600</v>
      </c>
      <c r="AY31" s="3">
        <f>SUM(F31,J31,N31,R31,V31,Z31,AD31,AH31,AL31,AP31,AT31,AX31)</f>
        <v>362000</v>
      </c>
      <c r="AZ31" s="8">
        <v>362000</v>
      </c>
      <c r="BA31" s="2">
        <f t="shared" si="13"/>
        <v>0</v>
      </c>
      <c r="BB31" s="17">
        <f t="shared" si="15"/>
        <v>1</v>
      </c>
    </row>
    <row r="32" spans="1:54" s="56" customFormat="1" ht="20.25" customHeight="1" thickBot="1">
      <c r="A32" s="143"/>
      <c r="B32" s="50" t="s">
        <v>51</v>
      </c>
      <c r="C32" s="16"/>
      <c r="D32" s="16"/>
      <c r="E32" s="16"/>
      <c r="F32" s="87">
        <f t="shared" si="1"/>
        <v>0</v>
      </c>
      <c r="G32" s="16"/>
      <c r="H32" s="16"/>
      <c r="I32" s="49"/>
      <c r="J32" s="47">
        <f t="shared" si="2"/>
        <v>0</v>
      </c>
      <c r="K32" s="16"/>
      <c r="L32" s="16"/>
      <c r="M32" s="49"/>
      <c r="N32" s="47">
        <f t="shared" si="3"/>
        <v>0</v>
      </c>
      <c r="O32" s="16"/>
      <c r="P32" s="16"/>
      <c r="Q32" s="49"/>
      <c r="R32" s="86">
        <f t="shared" si="4"/>
        <v>0</v>
      </c>
      <c r="S32" s="16"/>
      <c r="T32" s="16"/>
      <c r="U32" s="109"/>
      <c r="V32" s="86">
        <f t="shared" si="5"/>
        <v>0</v>
      </c>
      <c r="W32" s="16"/>
      <c r="X32" s="16"/>
      <c r="Y32" s="16"/>
      <c r="Z32" s="86">
        <f t="shared" si="6"/>
        <v>0</v>
      </c>
      <c r="AA32" s="49"/>
      <c r="AB32" s="30"/>
      <c r="AC32" s="30"/>
      <c r="AD32" s="47">
        <f t="shared" si="7"/>
        <v>0</v>
      </c>
      <c r="AE32" s="49"/>
      <c r="AF32" s="49"/>
      <c r="AG32" s="49"/>
      <c r="AH32" s="47">
        <f t="shared" si="8"/>
        <v>0</v>
      </c>
      <c r="AI32" s="49"/>
      <c r="AJ32" s="49"/>
      <c r="AK32" s="49"/>
      <c r="AL32" s="47">
        <f t="shared" si="9"/>
        <v>0</v>
      </c>
      <c r="AM32" s="49"/>
      <c r="AN32" s="51"/>
      <c r="AO32" s="51"/>
      <c r="AP32" s="48"/>
      <c r="AQ32" s="119"/>
      <c r="AR32" s="52"/>
      <c r="AS32" s="52"/>
      <c r="AT32" s="47"/>
      <c r="AU32" s="49"/>
      <c r="AV32" s="49"/>
      <c r="AW32" s="49"/>
      <c r="AX32" s="47"/>
      <c r="AY32" s="53"/>
      <c r="AZ32" s="57"/>
      <c r="BA32" s="53"/>
      <c r="BB32" s="55"/>
    </row>
    <row r="33" spans="1:54" ht="20.25" customHeight="1" thickTop="1">
      <c r="A33" s="139" t="s">
        <v>57</v>
      </c>
      <c r="B33" s="7" t="s">
        <v>66</v>
      </c>
      <c r="C33" s="12"/>
      <c r="D33" s="12"/>
      <c r="E33" s="12"/>
      <c r="F33" s="46">
        <f t="shared" si="1"/>
        <v>0</v>
      </c>
      <c r="G33" s="12">
        <v>27400</v>
      </c>
      <c r="H33" s="12"/>
      <c r="I33" s="23">
        <v>245481</v>
      </c>
      <c r="J33" s="37">
        <f t="shared" si="2"/>
        <v>272881</v>
      </c>
      <c r="K33" s="34">
        <v>27400</v>
      </c>
      <c r="L33" s="36"/>
      <c r="M33" s="22">
        <v>245481</v>
      </c>
      <c r="N33" s="37">
        <f t="shared" si="3"/>
        <v>272881</v>
      </c>
      <c r="O33" s="34">
        <v>27400</v>
      </c>
      <c r="P33" s="36"/>
      <c r="Q33" s="23">
        <v>252428</v>
      </c>
      <c r="R33" s="39">
        <f t="shared" si="4"/>
        <v>279828</v>
      </c>
      <c r="S33" s="11">
        <v>27400</v>
      </c>
      <c r="T33" s="11"/>
      <c r="U33" s="110">
        <v>252428</v>
      </c>
      <c r="V33" s="39">
        <f t="shared" si="5"/>
        <v>279828</v>
      </c>
      <c r="W33" s="11">
        <v>27400</v>
      </c>
      <c r="X33" s="11"/>
      <c r="Y33" s="12">
        <v>252428</v>
      </c>
      <c r="Z33" s="39">
        <f t="shared" si="6"/>
        <v>279828</v>
      </c>
      <c r="AA33" s="22">
        <v>24000</v>
      </c>
      <c r="AB33" s="24"/>
      <c r="AC33" s="90"/>
      <c r="AD33" s="40">
        <f t="shared" si="7"/>
        <v>24000</v>
      </c>
      <c r="AE33" s="22">
        <v>29000</v>
      </c>
      <c r="AF33" s="22"/>
      <c r="AG33" s="23">
        <v>313237</v>
      </c>
      <c r="AH33" s="37">
        <f t="shared" si="8"/>
        <v>342237</v>
      </c>
      <c r="AI33" s="23">
        <v>29000</v>
      </c>
      <c r="AJ33" s="23"/>
      <c r="AK33" s="23">
        <v>313237</v>
      </c>
      <c r="AL33" s="40">
        <f t="shared" si="9"/>
        <v>342237</v>
      </c>
      <c r="AM33" s="22">
        <v>29000</v>
      </c>
      <c r="AN33" s="27"/>
      <c r="AO33" s="93">
        <v>313237</v>
      </c>
      <c r="AP33" s="42">
        <f t="shared" si="10"/>
        <v>342237</v>
      </c>
      <c r="AQ33" s="97">
        <v>29000</v>
      </c>
      <c r="AR33" s="28"/>
      <c r="AS33" s="99">
        <v>318043</v>
      </c>
      <c r="AT33" s="40">
        <f t="shared" si="11"/>
        <v>347043</v>
      </c>
      <c r="AU33" s="22"/>
      <c r="AV33" s="22"/>
      <c r="AW33" s="22"/>
      <c r="AX33" s="40">
        <f t="shared" si="12"/>
        <v>0</v>
      </c>
      <c r="AY33" s="3">
        <f>SUM(F33,J33,N33,R33,V33,Z33,AD33,AH33,AL33,AP33,AT33,AX33)</f>
        <v>2783000</v>
      </c>
      <c r="AZ33" s="4">
        <v>2783000</v>
      </c>
      <c r="BA33" s="2">
        <f t="shared" si="13"/>
        <v>0</v>
      </c>
      <c r="BB33" s="17">
        <f t="shared" si="15"/>
        <v>1</v>
      </c>
    </row>
    <row r="34" spans="1:54" ht="19.5" customHeight="1">
      <c r="A34" s="142"/>
      <c r="B34" s="7" t="s">
        <v>72</v>
      </c>
      <c r="C34" s="12"/>
      <c r="D34" s="12">
        <v>23189</v>
      </c>
      <c r="E34" s="12"/>
      <c r="F34" s="46">
        <f t="shared" si="1"/>
        <v>23189</v>
      </c>
      <c r="G34" s="12"/>
      <c r="H34" s="12">
        <v>17708</v>
      </c>
      <c r="I34" s="23">
        <v>72233</v>
      </c>
      <c r="J34" s="37">
        <f t="shared" si="2"/>
        <v>89941</v>
      </c>
      <c r="K34" s="23">
        <v>33000</v>
      </c>
      <c r="L34" s="23">
        <v>22028</v>
      </c>
      <c r="M34" s="22">
        <v>100426</v>
      </c>
      <c r="N34" s="37">
        <f t="shared" si="3"/>
        <v>155454</v>
      </c>
      <c r="O34" s="34">
        <v>33000</v>
      </c>
      <c r="P34" s="23">
        <v>21650</v>
      </c>
      <c r="Q34" s="23">
        <v>109287</v>
      </c>
      <c r="R34" s="39">
        <f t="shared" si="4"/>
        <v>163937</v>
      </c>
      <c r="S34" s="11">
        <v>33000</v>
      </c>
      <c r="T34" s="11">
        <v>21777</v>
      </c>
      <c r="U34" s="110">
        <v>109215</v>
      </c>
      <c r="V34" s="39">
        <f t="shared" si="5"/>
        <v>163992</v>
      </c>
      <c r="W34" s="11">
        <v>33000</v>
      </c>
      <c r="X34" s="11">
        <v>26145</v>
      </c>
      <c r="Y34" s="12">
        <v>129017</v>
      </c>
      <c r="Z34" s="39">
        <f t="shared" si="6"/>
        <v>188162</v>
      </c>
      <c r="AA34" s="22"/>
      <c r="AB34" s="24">
        <v>13909</v>
      </c>
      <c r="AC34" s="90"/>
      <c r="AD34" s="40">
        <f t="shared" si="7"/>
        <v>13909</v>
      </c>
      <c r="AE34" s="22">
        <v>48000</v>
      </c>
      <c r="AF34" s="22">
        <v>21575</v>
      </c>
      <c r="AG34" s="23">
        <v>116754</v>
      </c>
      <c r="AH34" s="37">
        <f t="shared" si="8"/>
        <v>186329</v>
      </c>
      <c r="AI34" s="23">
        <v>48000</v>
      </c>
      <c r="AJ34" s="23">
        <v>16039</v>
      </c>
      <c r="AK34" s="23">
        <v>119592</v>
      </c>
      <c r="AL34" s="40">
        <f t="shared" si="9"/>
        <v>183631</v>
      </c>
      <c r="AM34" s="22">
        <v>90000</v>
      </c>
      <c r="AN34" s="27">
        <v>16655</v>
      </c>
      <c r="AO34" s="93">
        <v>122792</v>
      </c>
      <c r="AP34" s="42">
        <f t="shared" si="10"/>
        <v>229447</v>
      </c>
      <c r="AQ34" s="97">
        <v>62000</v>
      </c>
      <c r="AR34" s="28">
        <v>16637</v>
      </c>
      <c r="AS34" s="99">
        <v>122152</v>
      </c>
      <c r="AT34" s="40">
        <f t="shared" si="11"/>
        <v>200789</v>
      </c>
      <c r="AU34" s="22"/>
      <c r="AV34" s="22">
        <v>6758</v>
      </c>
      <c r="AW34" s="22">
        <v>72455</v>
      </c>
      <c r="AX34" s="40">
        <f t="shared" si="12"/>
        <v>79213</v>
      </c>
      <c r="AY34" s="3">
        <f>SUM(F34,J34,N34,R34,V34,Z34,AD34,AH34,AL34,AP34,AT34,AX34)</f>
        <v>1677993</v>
      </c>
      <c r="AZ34" s="1">
        <v>1763000</v>
      </c>
      <c r="BA34" s="2">
        <f t="shared" si="13"/>
        <v>85007</v>
      </c>
      <c r="BB34" s="17">
        <f t="shared" si="15"/>
        <v>0.951782756664776</v>
      </c>
    </row>
    <row r="35" spans="1:54" ht="19.5" customHeight="1">
      <c r="A35" s="142"/>
      <c r="B35" s="7" t="s">
        <v>71</v>
      </c>
      <c r="C35" s="12"/>
      <c r="D35" s="12"/>
      <c r="E35" s="12"/>
      <c r="F35" s="46">
        <f t="shared" si="1"/>
        <v>0</v>
      </c>
      <c r="G35" s="12"/>
      <c r="H35" s="12"/>
      <c r="I35" s="105">
        <v>21000</v>
      </c>
      <c r="J35" s="37">
        <f t="shared" si="2"/>
        <v>21000</v>
      </c>
      <c r="K35" s="23"/>
      <c r="L35" s="23"/>
      <c r="M35" s="22">
        <v>21000</v>
      </c>
      <c r="N35" s="37">
        <f t="shared" si="3"/>
        <v>21000</v>
      </c>
      <c r="O35" s="34">
        <v>408951</v>
      </c>
      <c r="P35" s="36"/>
      <c r="Q35" s="23">
        <v>21000</v>
      </c>
      <c r="R35" s="39">
        <f t="shared" si="4"/>
        <v>429951</v>
      </c>
      <c r="S35" s="11">
        <v>155282</v>
      </c>
      <c r="T35" s="11"/>
      <c r="U35" s="110">
        <v>14500</v>
      </c>
      <c r="V35" s="39">
        <f t="shared" si="5"/>
        <v>169782</v>
      </c>
      <c r="W35" s="11"/>
      <c r="X35" s="11"/>
      <c r="Y35" s="12">
        <v>2500</v>
      </c>
      <c r="Z35" s="39">
        <f t="shared" si="6"/>
        <v>2500</v>
      </c>
      <c r="AA35" s="22"/>
      <c r="AB35" s="24"/>
      <c r="AC35" s="90"/>
      <c r="AD35" s="40">
        <f t="shared" si="7"/>
        <v>0</v>
      </c>
      <c r="AE35" s="22">
        <v>165375</v>
      </c>
      <c r="AF35" s="22"/>
      <c r="AG35" s="23">
        <v>10000</v>
      </c>
      <c r="AH35" s="37">
        <f t="shared" si="8"/>
        <v>175375</v>
      </c>
      <c r="AI35" s="23">
        <v>224335</v>
      </c>
      <c r="AJ35" s="23"/>
      <c r="AK35" s="23">
        <v>10000</v>
      </c>
      <c r="AL35" s="40">
        <f t="shared" si="9"/>
        <v>234335</v>
      </c>
      <c r="AM35" s="22">
        <v>323505</v>
      </c>
      <c r="AN35" s="27">
        <v>16631</v>
      </c>
      <c r="AO35" s="93">
        <v>10000</v>
      </c>
      <c r="AP35" s="42">
        <f t="shared" si="10"/>
        <v>350136</v>
      </c>
      <c r="AQ35" s="97">
        <v>224555</v>
      </c>
      <c r="AR35" s="28">
        <v>11326</v>
      </c>
      <c r="AS35" s="93">
        <v>10000</v>
      </c>
      <c r="AT35" s="40">
        <f t="shared" si="11"/>
        <v>245881</v>
      </c>
      <c r="AU35" s="22">
        <v>9978</v>
      </c>
      <c r="AV35" s="22"/>
      <c r="AW35" s="22"/>
      <c r="AX35" s="40">
        <f t="shared" si="12"/>
        <v>9978</v>
      </c>
      <c r="AY35" s="3">
        <f>SUM(F35,J35,N35,R35,V35,Z35,AD35,AH35,AL35,AP35,AT35,AX35)</f>
        <v>1659938</v>
      </c>
      <c r="AZ35" s="1">
        <v>1687000</v>
      </c>
      <c r="BA35" s="2">
        <f t="shared" si="13"/>
        <v>27062</v>
      </c>
      <c r="BB35" s="17">
        <f t="shared" si="15"/>
        <v>0.9839585062240664</v>
      </c>
    </row>
    <row r="36" spans="1:54" ht="19.5" customHeight="1">
      <c r="A36" s="142"/>
      <c r="B36" s="10" t="s">
        <v>102</v>
      </c>
      <c r="C36" s="12"/>
      <c r="D36" s="12"/>
      <c r="E36" s="12"/>
      <c r="F36" s="46">
        <f t="shared" si="1"/>
        <v>0</v>
      </c>
      <c r="G36" s="12"/>
      <c r="H36" s="12"/>
      <c r="I36" s="23"/>
      <c r="J36" s="37">
        <f t="shared" si="2"/>
        <v>0</v>
      </c>
      <c r="K36" s="23"/>
      <c r="L36" s="23"/>
      <c r="M36" s="23"/>
      <c r="N36" s="37">
        <f t="shared" si="3"/>
        <v>0</v>
      </c>
      <c r="O36" s="34"/>
      <c r="P36" s="36"/>
      <c r="Q36" s="89"/>
      <c r="R36" s="39">
        <f t="shared" si="4"/>
        <v>0</v>
      </c>
      <c r="S36" s="11"/>
      <c r="T36" s="11"/>
      <c r="U36" s="107"/>
      <c r="V36" s="39">
        <f t="shared" si="5"/>
        <v>0</v>
      </c>
      <c r="W36" s="11"/>
      <c r="X36" s="11"/>
      <c r="Y36" s="11"/>
      <c r="Z36" s="39">
        <f t="shared" si="6"/>
        <v>0</v>
      </c>
      <c r="AA36" s="22"/>
      <c r="AB36" s="24"/>
      <c r="AC36" s="90"/>
      <c r="AD36" s="40">
        <f t="shared" si="7"/>
        <v>0</v>
      </c>
      <c r="AE36" s="22"/>
      <c r="AF36" s="22"/>
      <c r="AG36" s="23"/>
      <c r="AH36" s="37">
        <f t="shared" si="8"/>
        <v>0</v>
      </c>
      <c r="AI36" s="23"/>
      <c r="AJ36" s="23"/>
      <c r="AK36" s="23"/>
      <c r="AL36" s="40">
        <f t="shared" si="9"/>
        <v>0</v>
      </c>
      <c r="AM36" s="22"/>
      <c r="AN36" s="27"/>
      <c r="AO36" s="93"/>
      <c r="AP36" s="42">
        <f t="shared" si="10"/>
        <v>0</v>
      </c>
      <c r="AQ36" s="97">
        <v>35000</v>
      </c>
      <c r="AR36" s="28"/>
      <c r="AS36" s="99"/>
      <c r="AT36" s="40">
        <f t="shared" si="11"/>
        <v>35000</v>
      </c>
      <c r="AU36" s="22">
        <v>35000</v>
      </c>
      <c r="AV36" s="22"/>
      <c r="AW36" s="22"/>
      <c r="AX36" s="40">
        <f t="shared" si="12"/>
        <v>35000</v>
      </c>
      <c r="AY36" s="3">
        <f>SUM(F36,J36,N36,R36,V36,Z36,AD36,AH36,AL36,AP36,AT36,AX36)</f>
        <v>70000</v>
      </c>
      <c r="AZ36" s="6">
        <v>70000</v>
      </c>
      <c r="BA36" s="2">
        <f t="shared" si="13"/>
        <v>0</v>
      </c>
      <c r="BB36" s="17">
        <f t="shared" si="15"/>
        <v>1</v>
      </c>
    </row>
    <row r="37" spans="1:54" s="56" customFormat="1" ht="20.25" customHeight="1" thickBot="1">
      <c r="A37" s="143"/>
      <c r="B37" s="50" t="s">
        <v>52</v>
      </c>
      <c r="C37" s="16"/>
      <c r="D37" s="16"/>
      <c r="E37" s="16"/>
      <c r="F37" s="87">
        <f t="shared" si="1"/>
        <v>0</v>
      </c>
      <c r="G37" s="16"/>
      <c r="H37" s="16"/>
      <c r="I37" s="49"/>
      <c r="J37" s="47">
        <f t="shared" si="2"/>
        <v>0</v>
      </c>
      <c r="K37" s="16"/>
      <c r="L37" s="16"/>
      <c r="M37" s="49"/>
      <c r="N37" s="47">
        <f t="shared" si="3"/>
        <v>0</v>
      </c>
      <c r="O37" s="16"/>
      <c r="P37" s="16"/>
      <c r="Q37" s="49"/>
      <c r="R37" s="86">
        <f t="shared" si="4"/>
        <v>0</v>
      </c>
      <c r="S37" s="16"/>
      <c r="T37" s="16"/>
      <c r="U37" s="109"/>
      <c r="V37" s="86">
        <f t="shared" si="5"/>
        <v>0</v>
      </c>
      <c r="W37" s="16"/>
      <c r="X37" s="16"/>
      <c r="Y37" s="16"/>
      <c r="Z37" s="86">
        <f t="shared" si="6"/>
        <v>0</v>
      </c>
      <c r="AA37" s="49"/>
      <c r="AB37" s="30"/>
      <c r="AC37" s="30"/>
      <c r="AD37" s="47">
        <f t="shared" si="7"/>
        <v>0</v>
      </c>
      <c r="AE37" s="49"/>
      <c r="AF37" s="49"/>
      <c r="AG37" s="49"/>
      <c r="AH37" s="47">
        <f t="shared" si="8"/>
        <v>0</v>
      </c>
      <c r="AI37" s="49"/>
      <c r="AJ37" s="49"/>
      <c r="AK37" s="49"/>
      <c r="AL37" s="47">
        <f t="shared" si="9"/>
        <v>0</v>
      </c>
      <c r="AM37" s="49"/>
      <c r="AN37" s="51"/>
      <c r="AO37" s="51"/>
      <c r="AP37" s="48"/>
      <c r="AQ37" s="119"/>
      <c r="AR37" s="52"/>
      <c r="AS37" s="52"/>
      <c r="AT37" s="47"/>
      <c r="AU37" s="49"/>
      <c r="AV37" s="49"/>
      <c r="AW37" s="49"/>
      <c r="AX37" s="47"/>
      <c r="AY37" s="53"/>
      <c r="AZ37" s="54"/>
      <c r="BA37" s="53"/>
      <c r="BB37" s="55"/>
    </row>
    <row r="38" spans="1:54" ht="16.5" customHeight="1" thickTop="1">
      <c r="A38" s="139" t="s">
        <v>56</v>
      </c>
      <c r="B38" s="7" t="s">
        <v>78</v>
      </c>
      <c r="C38" s="12"/>
      <c r="D38" s="12"/>
      <c r="E38" s="12"/>
      <c r="F38" s="46">
        <f t="shared" si="1"/>
        <v>0</v>
      </c>
      <c r="G38" s="12"/>
      <c r="H38" s="12"/>
      <c r="I38" s="23">
        <v>265000</v>
      </c>
      <c r="J38" s="37">
        <f t="shared" si="2"/>
        <v>265000</v>
      </c>
      <c r="K38" s="35">
        <v>70000</v>
      </c>
      <c r="L38" s="36"/>
      <c r="M38" s="22">
        <v>351500</v>
      </c>
      <c r="N38" s="37">
        <f t="shared" si="3"/>
        <v>421500</v>
      </c>
      <c r="O38" s="35"/>
      <c r="P38" s="36"/>
      <c r="Q38" s="23">
        <v>358650</v>
      </c>
      <c r="R38" s="39">
        <f t="shared" si="4"/>
        <v>358650</v>
      </c>
      <c r="S38" s="11">
        <v>70000</v>
      </c>
      <c r="T38" s="11"/>
      <c r="U38" s="107">
        <v>334500</v>
      </c>
      <c r="V38" s="39">
        <f t="shared" si="5"/>
        <v>404500</v>
      </c>
      <c r="W38" s="11">
        <v>35000</v>
      </c>
      <c r="X38" s="11"/>
      <c r="Y38" s="12">
        <v>351500</v>
      </c>
      <c r="Z38" s="39">
        <f t="shared" si="6"/>
        <v>386500</v>
      </c>
      <c r="AA38" s="22"/>
      <c r="AB38" s="24"/>
      <c r="AC38" s="24"/>
      <c r="AD38" s="40">
        <f t="shared" si="7"/>
        <v>0</v>
      </c>
      <c r="AE38" s="22"/>
      <c r="AF38" s="22"/>
      <c r="AG38" s="23">
        <v>332760</v>
      </c>
      <c r="AH38" s="37">
        <f t="shared" si="8"/>
        <v>332760</v>
      </c>
      <c r="AI38" s="23"/>
      <c r="AJ38" s="23"/>
      <c r="AK38" s="23">
        <v>332760</v>
      </c>
      <c r="AL38" s="40">
        <f t="shared" si="9"/>
        <v>332760</v>
      </c>
      <c r="AM38" s="22"/>
      <c r="AN38" s="27"/>
      <c r="AO38" s="93">
        <v>332760</v>
      </c>
      <c r="AP38" s="42">
        <f t="shared" si="10"/>
        <v>332760</v>
      </c>
      <c r="AQ38" s="97"/>
      <c r="AR38" s="28"/>
      <c r="AS38" s="99">
        <v>332760</v>
      </c>
      <c r="AT38" s="40">
        <f t="shared" si="11"/>
        <v>332760</v>
      </c>
      <c r="AU38" s="22"/>
      <c r="AV38" s="22"/>
      <c r="AW38" s="22">
        <v>332760</v>
      </c>
      <c r="AX38" s="40">
        <f t="shared" si="12"/>
        <v>332760</v>
      </c>
      <c r="AY38" s="3">
        <f aca="true" t="shared" si="16" ref="AY38:AY44">SUM(F38,J38,N38,R38,V38,Z38,AD38,AH38,AL38,AP38,AT38,AX38)</f>
        <v>3499950</v>
      </c>
      <c r="AZ38" s="4">
        <v>3501000</v>
      </c>
      <c r="BA38" s="102">
        <f t="shared" si="13"/>
        <v>1050</v>
      </c>
      <c r="BB38" s="17">
        <f t="shared" si="15"/>
        <v>0.999700085689803</v>
      </c>
    </row>
    <row r="39" spans="1:54" ht="16.5">
      <c r="A39" s="140"/>
      <c r="B39" s="7" t="s">
        <v>5</v>
      </c>
      <c r="C39" s="12"/>
      <c r="D39" s="73"/>
      <c r="E39" s="73"/>
      <c r="F39" s="46">
        <f t="shared" si="1"/>
        <v>0</v>
      </c>
      <c r="G39" s="12"/>
      <c r="H39" s="12"/>
      <c r="I39" s="23"/>
      <c r="J39" s="37">
        <f t="shared" si="2"/>
        <v>0</v>
      </c>
      <c r="K39" s="23"/>
      <c r="L39" s="23"/>
      <c r="M39" s="22"/>
      <c r="N39" s="37">
        <f t="shared" si="3"/>
        <v>0</v>
      </c>
      <c r="O39" s="35">
        <v>80000</v>
      </c>
      <c r="P39" s="36"/>
      <c r="Q39" s="105">
        <v>253400</v>
      </c>
      <c r="R39" s="39">
        <f t="shared" si="4"/>
        <v>333400</v>
      </c>
      <c r="S39" s="11"/>
      <c r="T39" s="11"/>
      <c r="U39" s="110">
        <v>981650</v>
      </c>
      <c r="V39" s="39">
        <f t="shared" si="5"/>
        <v>981650</v>
      </c>
      <c r="W39" s="11"/>
      <c r="X39" s="11">
        <v>88840</v>
      </c>
      <c r="Y39" s="23"/>
      <c r="Z39" s="39">
        <f t="shared" si="6"/>
        <v>88840</v>
      </c>
      <c r="AA39" s="22"/>
      <c r="AB39" s="24"/>
      <c r="AC39" s="24"/>
      <c r="AD39" s="40">
        <f t="shared" si="7"/>
        <v>0</v>
      </c>
      <c r="AE39" s="22"/>
      <c r="AF39" s="22"/>
      <c r="AG39" s="23"/>
      <c r="AH39" s="37">
        <f t="shared" si="8"/>
        <v>0</v>
      </c>
      <c r="AI39" s="23"/>
      <c r="AJ39" s="23"/>
      <c r="AK39" s="105"/>
      <c r="AL39" s="40">
        <f t="shared" si="9"/>
        <v>0</v>
      </c>
      <c r="AM39" s="22"/>
      <c r="AN39" s="26">
        <v>64064</v>
      </c>
      <c r="AO39" s="122">
        <v>1053012</v>
      </c>
      <c r="AP39" s="42">
        <f t="shared" si="10"/>
        <v>1117076</v>
      </c>
      <c r="AQ39" s="97"/>
      <c r="AR39" s="97">
        <v>119563</v>
      </c>
      <c r="AS39" s="99">
        <v>167350</v>
      </c>
      <c r="AT39" s="40">
        <f t="shared" si="11"/>
        <v>286913</v>
      </c>
      <c r="AU39" s="22"/>
      <c r="AV39" s="22">
        <v>41796</v>
      </c>
      <c r="AW39" s="22"/>
      <c r="AX39" s="40">
        <f t="shared" si="12"/>
        <v>41796</v>
      </c>
      <c r="AY39" s="3">
        <f t="shared" si="16"/>
        <v>2849675</v>
      </c>
      <c r="AZ39" s="1">
        <v>2853000</v>
      </c>
      <c r="BA39" s="2">
        <f t="shared" si="13"/>
        <v>3325</v>
      </c>
      <c r="BB39" s="17">
        <f t="shared" si="15"/>
        <v>0.9988345601121627</v>
      </c>
    </row>
    <row r="40" spans="1:54" ht="19.5" customHeight="1">
      <c r="A40" s="140"/>
      <c r="B40" s="7" t="s">
        <v>30</v>
      </c>
      <c r="C40" s="12"/>
      <c r="D40" s="12"/>
      <c r="E40" s="12"/>
      <c r="F40" s="46">
        <f t="shared" si="1"/>
        <v>0</v>
      </c>
      <c r="G40" s="12"/>
      <c r="H40" s="12"/>
      <c r="I40" s="23">
        <v>80000</v>
      </c>
      <c r="J40" s="37">
        <f t="shared" si="2"/>
        <v>80000</v>
      </c>
      <c r="K40" s="23"/>
      <c r="L40" s="23"/>
      <c r="M40" s="22">
        <v>85000</v>
      </c>
      <c r="N40" s="37">
        <f t="shared" si="3"/>
        <v>85000</v>
      </c>
      <c r="O40" s="23"/>
      <c r="P40" s="23"/>
      <c r="Q40" s="23">
        <v>88000</v>
      </c>
      <c r="R40" s="39">
        <f t="shared" si="4"/>
        <v>88000</v>
      </c>
      <c r="S40" s="11"/>
      <c r="T40" s="11"/>
      <c r="U40" s="110">
        <v>80000</v>
      </c>
      <c r="V40" s="39">
        <f t="shared" si="5"/>
        <v>80000</v>
      </c>
      <c r="W40" s="11"/>
      <c r="X40" s="11"/>
      <c r="Y40" s="12">
        <v>80000</v>
      </c>
      <c r="Z40" s="39">
        <f t="shared" si="6"/>
        <v>80000</v>
      </c>
      <c r="AA40" s="22">
        <v>539500</v>
      </c>
      <c r="AB40" s="24"/>
      <c r="AC40" s="90"/>
      <c r="AD40" s="40">
        <f t="shared" si="7"/>
        <v>539500</v>
      </c>
      <c r="AE40" s="22"/>
      <c r="AF40" s="22"/>
      <c r="AG40" s="23">
        <v>88000</v>
      </c>
      <c r="AH40" s="37">
        <f t="shared" si="8"/>
        <v>88000</v>
      </c>
      <c r="AI40" s="23"/>
      <c r="AJ40" s="23"/>
      <c r="AK40" s="23">
        <v>88000</v>
      </c>
      <c r="AL40" s="40">
        <f t="shared" si="9"/>
        <v>88000</v>
      </c>
      <c r="AM40" s="22"/>
      <c r="AN40" s="27"/>
      <c r="AO40" s="93">
        <v>80000</v>
      </c>
      <c r="AP40" s="42">
        <f t="shared" si="10"/>
        <v>80000</v>
      </c>
      <c r="AQ40" s="97"/>
      <c r="AR40" s="28"/>
      <c r="AS40" s="99">
        <v>80000</v>
      </c>
      <c r="AT40" s="40">
        <f t="shared" si="11"/>
        <v>80000</v>
      </c>
      <c r="AU40" s="22">
        <v>539500</v>
      </c>
      <c r="AV40" s="22"/>
      <c r="AW40" s="22">
        <v>80000</v>
      </c>
      <c r="AX40" s="40">
        <f t="shared" si="12"/>
        <v>619500</v>
      </c>
      <c r="AY40" s="3">
        <f t="shared" si="16"/>
        <v>1908000</v>
      </c>
      <c r="AZ40" s="1">
        <v>1908000</v>
      </c>
      <c r="BA40" s="2">
        <f t="shared" si="13"/>
        <v>0</v>
      </c>
      <c r="BB40" s="17">
        <f t="shared" si="15"/>
        <v>1</v>
      </c>
    </row>
    <row r="41" spans="1:54" ht="16.5">
      <c r="A41" s="140"/>
      <c r="B41" s="7" t="s">
        <v>31</v>
      </c>
      <c r="C41" s="12"/>
      <c r="D41" s="12"/>
      <c r="E41" s="12"/>
      <c r="F41" s="46">
        <f t="shared" si="1"/>
        <v>0</v>
      </c>
      <c r="G41" s="12"/>
      <c r="H41" s="12"/>
      <c r="I41" s="23"/>
      <c r="J41" s="37">
        <f t="shared" si="2"/>
        <v>0</v>
      </c>
      <c r="K41" s="23"/>
      <c r="L41" s="23"/>
      <c r="M41" s="22">
        <v>10400</v>
      </c>
      <c r="N41" s="37">
        <f t="shared" si="3"/>
        <v>10400</v>
      </c>
      <c r="O41" s="35"/>
      <c r="P41" s="36"/>
      <c r="Q41" s="23">
        <v>325450</v>
      </c>
      <c r="R41" s="39">
        <f t="shared" si="4"/>
        <v>325450</v>
      </c>
      <c r="S41" s="11">
        <v>210000</v>
      </c>
      <c r="T41" s="11"/>
      <c r="U41" s="110">
        <v>300023</v>
      </c>
      <c r="V41" s="39">
        <f t="shared" si="5"/>
        <v>510023</v>
      </c>
      <c r="W41" s="11"/>
      <c r="X41" s="11"/>
      <c r="Y41" s="12">
        <v>285690</v>
      </c>
      <c r="Z41" s="39">
        <f t="shared" si="6"/>
        <v>285690</v>
      </c>
      <c r="AA41" s="22"/>
      <c r="AB41" s="24"/>
      <c r="AC41" s="24"/>
      <c r="AD41" s="40">
        <f t="shared" si="7"/>
        <v>0</v>
      </c>
      <c r="AE41" s="22"/>
      <c r="AF41" s="22"/>
      <c r="AG41" s="23">
        <v>206590</v>
      </c>
      <c r="AH41" s="37">
        <f t="shared" si="8"/>
        <v>206590</v>
      </c>
      <c r="AI41" s="23"/>
      <c r="AJ41" s="23"/>
      <c r="AK41" s="23">
        <v>243497</v>
      </c>
      <c r="AL41" s="40">
        <f t="shared" si="9"/>
        <v>243497</v>
      </c>
      <c r="AM41" s="22"/>
      <c r="AN41" s="27"/>
      <c r="AO41" s="93">
        <v>254131</v>
      </c>
      <c r="AP41" s="42">
        <f t="shared" si="10"/>
        <v>254131</v>
      </c>
      <c r="AQ41" s="97"/>
      <c r="AR41" s="28"/>
      <c r="AS41" s="99">
        <v>272219</v>
      </c>
      <c r="AT41" s="40">
        <f t="shared" si="11"/>
        <v>272219</v>
      </c>
      <c r="AU41" s="22"/>
      <c r="AV41" s="22"/>
      <c r="AW41" s="22"/>
      <c r="AX41" s="40">
        <f t="shared" si="12"/>
        <v>0</v>
      </c>
      <c r="AY41" s="3">
        <f t="shared" si="16"/>
        <v>2108000</v>
      </c>
      <c r="AZ41" s="1">
        <v>2108000</v>
      </c>
      <c r="BA41" s="58">
        <f t="shared" si="13"/>
        <v>0</v>
      </c>
      <c r="BB41" s="17">
        <f t="shared" si="15"/>
        <v>1</v>
      </c>
    </row>
    <row r="42" spans="1:54" ht="19.5" customHeight="1">
      <c r="A42" s="140"/>
      <c r="B42" s="7" t="s">
        <v>32</v>
      </c>
      <c r="C42" s="12"/>
      <c r="D42" s="12"/>
      <c r="E42" s="12"/>
      <c r="F42" s="46">
        <f t="shared" si="1"/>
        <v>0</v>
      </c>
      <c r="G42" s="12"/>
      <c r="H42" s="12"/>
      <c r="I42" s="23"/>
      <c r="J42" s="37">
        <f t="shared" si="2"/>
        <v>0</v>
      </c>
      <c r="K42" s="23"/>
      <c r="L42" s="23"/>
      <c r="M42" s="23"/>
      <c r="N42" s="37">
        <f t="shared" si="3"/>
        <v>0</v>
      </c>
      <c r="O42" s="36"/>
      <c r="P42" s="36"/>
      <c r="Q42" s="23"/>
      <c r="R42" s="39">
        <f t="shared" si="4"/>
        <v>0</v>
      </c>
      <c r="S42" s="11">
        <v>70344</v>
      </c>
      <c r="T42" s="11"/>
      <c r="U42" s="114">
        <v>435775</v>
      </c>
      <c r="V42" s="39">
        <f t="shared" si="5"/>
        <v>506119</v>
      </c>
      <c r="W42" s="25">
        <v>321028</v>
      </c>
      <c r="X42" s="11"/>
      <c r="Y42" s="12">
        <v>424384</v>
      </c>
      <c r="Z42" s="39">
        <f t="shared" si="6"/>
        <v>745412</v>
      </c>
      <c r="AA42" s="22"/>
      <c r="AB42" s="24"/>
      <c r="AC42" s="24"/>
      <c r="AD42" s="40">
        <f t="shared" si="7"/>
        <v>0</v>
      </c>
      <c r="AE42" s="22"/>
      <c r="AF42" s="22"/>
      <c r="AG42" s="23">
        <v>11391</v>
      </c>
      <c r="AH42" s="37">
        <f t="shared" si="8"/>
        <v>11391</v>
      </c>
      <c r="AI42" s="23"/>
      <c r="AJ42" s="23"/>
      <c r="AK42" s="23">
        <v>299253</v>
      </c>
      <c r="AL42" s="40">
        <f t="shared" si="9"/>
        <v>299253</v>
      </c>
      <c r="AM42" s="22">
        <v>58914</v>
      </c>
      <c r="AN42" s="27"/>
      <c r="AO42" s="93">
        <v>303140</v>
      </c>
      <c r="AP42" s="42">
        <f t="shared" si="10"/>
        <v>362054</v>
      </c>
      <c r="AQ42" s="97">
        <v>58914</v>
      </c>
      <c r="AR42" s="28"/>
      <c r="AS42" s="99">
        <v>303140</v>
      </c>
      <c r="AT42" s="40">
        <f t="shared" si="11"/>
        <v>362054</v>
      </c>
      <c r="AU42" s="22">
        <v>58914</v>
      </c>
      <c r="AV42" s="22"/>
      <c r="AW42" s="22">
        <v>3887</v>
      </c>
      <c r="AX42" s="40">
        <f t="shared" si="12"/>
        <v>62801</v>
      </c>
      <c r="AY42" s="3">
        <f t="shared" si="16"/>
        <v>2349084</v>
      </c>
      <c r="AZ42" s="1">
        <v>2368000</v>
      </c>
      <c r="BA42" s="102">
        <f t="shared" si="13"/>
        <v>18916</v>
      </c>
      <c r="BB42" s="17">
        <f t="shared" si="15"/>
        <v>0.9920118243243243</v>
      </c>
    </row>
    <row r="43" spans="1:54" ht="19.5" customHeight="1">
      <c r="A43" s="140"/>
      <c r="B43" s="7" t="s">
        <v>75</v>
      </c>
      <c r="C43" s="12"/>
      <c r="D43" s="12"/>
      <c r="E43" s="12"/>
      <c r="F43" s="46">
        <f t="shared" si="1"/>
        <v>0</v>
      </c>
      <c r="G43" s="12"/>
      <c r="H43" s="12"/>
      <c r="I43" s="23"/>
      <c r="J43" s="37">
        <f t="shared" si="2"/>
        <v>0</v>
      </c>
      <c r="K43" s="35">
        <v>140746</v>
      </c>
      <c r="L43" s="36"/>
      <c r="M43" s="23"/>
      <c r="N43" s="37">
        <f t="shared" si="3"/>
        <v>140746</v>
      </c>
      <c r="O43" s="35">
        <v>120646</v>
      </c>
      <c r="P43" s="36"/>
      <c r="Q43" s="23"/>
      <c r="R43" s="39">
        <f t="shared" si="4"/>
        <v>120646</v>
      </c>
      <c r="S43" s="11">
        <v>120646</v>
      </c>
      <c r="T43" s="11"/>
      <c r="U43" s="110"/>
      <c r="V43" s="39">
        <f t="shared" si="5"/>
        <v>120646</v>
      </c>
      <c r="W43" s="11">
        <v>120646</v>
      </c>
      <c r="X43" s="11"/>
      <c r="Y43" s="12"/>
      <c r="Z43" s="39">
        <f t="shared" si="6"/>
        <v>120646</v>
      </c>
      <c r="AA43" s="22"/>
      <c r="AB43" s="24"/>
      <c r="AC43" s="24"/>
      <c r="AD43" s="40">
        <f t="shared" si="7"/>
        <v>0</v>
      </c>
      <c r="AE43" s="22">
        <v>173320</v>
      </c>
      <c r="AF43" s="22"/>
      <c r="AG43" s="22"/>
      <c r="AH43" s="40">
        <f t="shared" si="8"/>
        <v>173320</v>
      </c>
      <c r="AI43" s="22">
        <v>141228</v>
      </c>
      <c r="AJ43" s="22"/>
      <c r="AK43" s="22"/>
      <c r="AL43" s="40">
        <f t="shared" si="9"/>
        <v>141228</v>
      </c>
      <c r="AM43" s="22">
        <v>141228</v>
      </c>
      <c r="AN43" s="27"/>
      <c r="AO43" s="27"/>
      <c r="AP43" s="42">
        <f t="shared" si="10"/>
        <v>141228</v>
      </c>
      <c r="AQ43" s="97">
        <v>177529</v>
      </c>
      <c r="AR43" s="28"/>
      <c r="AS43" s="28"/>
      <c r="AT43" s="40">
        <f t="shared" si="11"/>
        <v>177529</v>
      </c>
      <c r="AU43" s="22"/>
      <c r="AV43" s="22"/>
      <c r="AW43" s="22"/>
      <c r="AX43" s="40">
        <f t="shared" si="12"/>
        <v>0</v>
      </c>
      <c r="AY43" s="3">
        <f t="shared" si="16"/>
        <v>1135989</v>
      </c>
      <c r="AZ43" s="1">
        <v>1136000</v>
      </c>
      <c r="BA43" s="2">
        <f t="shared" si="13"/>
        <v>11</v>
      </c>
      <c r="BB43" s="17">
        <f t="shared" si="15"/>
        <v>0.9999903169014085</v>
      </c>
    </row>
    <row r="44" spans="1:54" ht="19.5" customHeight="1">
      <c r="A44" s="140"/>
      <c r="B44" s="7" t="s">
        <v>6</v>
      </c>
      <c r="C44" s="12"/>
      <c r="D44" s="12"/>
      <c r="E44" s="12"/>
      <c r="F44" s="46">
        <f t="shared" si="1"/>
        <v>0</v>
      </c>
      <c r="G44" s="12"/>
      <c r="H44" s="12"/>
      <c r="I44" s="23"/>
      <c r="J44" s="37">
        <f t="shared" si="2"/>
        <v>0</v>
      </c>
      <c r="K44" s="35"/>
      <c r="L44" s="35"/>
      <c r="M44" s="23"/>
      <c r="N44" s="37">
        <f t="shared" si="3"/>
        <v>0</v>
      </c>
      <c r="O44" s="35"/>
      <c r="P44" s="12"/>
      <c r="Q44" s="22"/>
      <c r="R44" s="39">
        <f t="shared" si="4"/>
        <v>0</v>
      </c>
      <c r="S44" s="11"/>
      <c r="T44" s="11"/>
      <c r="U44" s="107"/>
      <c r="V44" s="39">
        <f t="shared" si="5"/>
        <v>0</v>
      </c>
      <c r="W44" s="11"/>
      <c r="X44" s="11"/>
      <c r="Y44" s="11"/>
      <c r="Z44" s="39">
        <f t="shared" si="6"/>
        <v>0</v>
      </c>
      <c r="AA44" s="22">
        <v>228825</v>
      </c>
      <c r="AB44" s="29"/>
      <c r="AC44" s="24"/>
      <c r="AD44" s="40">
        <f t="shared" si="7"/>
        <v>228825</v>
      </c>
      <c r="AE44" s="22"/>
      <c r="AF44" s="22"/>
      <c r="AG44" s="22"/>
      <c r="AH44" s="40">
        <f t="shared" si="8"/>
        <v>0</v>
      </c>
      <c r="AI44" s="22"/>
      <c r="AJ44" s="22"/>
      <c r="AK44" s="22"/>
      <c r="AL44" s="40">
        <f t="shared" si="9"/>
        <v>0</v>
      </c>
      <c r="AM44" s="22"/>
      <c r="AN44" s="27"/>
      <c r="AO44" s="27"/>
      <c r="AP44" s="42">
        <f t="shared" si="10"/>
        <v>0</v>
      </c>
      <c r="AQ44" s="97"/>
      <c r="AR44" s="28"/>
      <c r="AS44" s="28"/>
      <c r="AT44" s="40">
        <f t="shared" si="11"/>
        <v>0</v>
      </c>
      <c r="AU44" s="22">
        <v>237288</v>
      </c>
      <c r="AV44" s="22"/>
      <c r="AW44" s="22"/>
      <c r="AX44" s="40">
        <f t="shared" si="12"/>
        <v>237288</v>
      </c>
      <c r="AY44" s="3">
        <f t="shared" si="16"/>
        <v>466113</v>
      </c>
      <c r="AZ44" s="1">
        <v>476000</v>
      </c>
      <c r="BA44" s="2">
        <f t="shared" si="13"/>
        <v>9887</v>
      </c>
      <c r="BB44" s="17">
        <f t="shared" si="15"/>
        <v>0.9792289915966387</v>
      </c>
    </row>
    <row r="45" spans="1:54" s="56" customFormat="1" ht="19.5" customHeight="1" thickBot="1">
      <c r="A45" s="140"/>
      <c r="B45" s="50" t="s">
        <v>53</v>
      </c>
      <c r="C45" s="16"/>
      <c r="D45" s="16"/>
      <c r="E45" s="16"/>
      <c r="F45" s="87">
        <f t="shared" si="1"/>
        <v>0</v>
      </c>
      <c r="G45" s="16"/>
      <c r="H45" s="16"/>
      <c r="I45" s="49"/>
      <c r="J45" s="47">
        <f t="shared" si="2"/>
        <v>0</v>
      </c>
      <c r="K45" s="16"/>
      <c r="L45" s="16"/>
      <c r="M45" s="49"/>
      <c r="N45" s="47">
        <f t="shared" si="3"/>
        <v>0</v>
      </c>
      <c r="O45" s="16"/>
      <c r="P45" s="16"/>
      <c r="Q45" s="49"/>
      <c r="R45" s="86">
        <f t="shared" si="4"/>
        <v>0</v>
      </c>
      <c r="S45" s="16"/>
      <c r="T45" s="16"/>
      <c r="U45" s="109"/>
      <c r="V45" s="86">
        <f t="shared" si="5"/>
        <v>0</v>
      </c>
      <c r="W45" s="16"/>
      <c r="X45" s="16"/>
      <c r="Y45" s="16"/>
      <c r="Z45" s="86">
        <f t="shared" si="6"/>
        <v>0</v>
      </c>
      <c r="AA45" s="49"/>
      <c r="AB45" s="30"/>
      <c r="AC45" s="30"/>
      <c r="AD45" s="47">
        <f t="shared" si="7"/>
        <v>0</v>
      </c>
      <c r="AE45" s="49"/>
      <c r="AF45" s="49"/>
      <c r="AG45" s="49"/>
      <c r="AH45" s="47">
        <f t="shared" si="8"/>
        <v>0</v>
      </c>
      <c r="AI45" s="49"/>
      <c r="AJ45" s="49"/>
      <c r="AK45" s="49"/>
      <c r="AL45" s="47">
        <f t="shared" si="9"/>
        <v>0</v>
      </c>
      <c r="AM45" s="49"/>
      <c r="AN45" s="51"/>
      <c r="AO45" s="51"/>
      <c r="AP45" s="48"/>
      <c r="AQ45" s="119"/>
      <c r="AR45" s="52"/>
      <c r="AS45" s="52"/>
      <c r="AT45" s="47"/>
      <c r="AU45" s="49"/>
      <c r="AV45" s="49"/>
      <c r="AW45" s="49"/>
      <c r="AX45" s="47"/>
      <c r="AY45" s="53"/>
      <c r="AZ45" s="54"/>
      <c r="BA45" s="53"/>
      <c r="BB45" s="55"/>
    </row>
    <row r="46" spans="1:54" ht="19.5" customHeight="1" thickTop="1">
      <c r="A46" s="139" t="s">
        <v>84</v>
      </c>
      <c r="B46" s="7" t="s">
        <v>47</v>
      </c>
      <c r="C46" s="12"/>
      <c r="D46" s="12"/>
      <c r="E46" s="12"/>
      <c r="F46" s="46">
        <f t="shared" si="1"/>
        <v>0</v>
      </c>
      <c r="G46" s="12"/>
      <c r="H46" s="12"/>
      <c r="I46" s="23"/>
      <c r="J46" s="37">
        <f t="shared" si="2"/>
        <v>0</v>
      </c>
      <c r="K46" s="35">
        <v>300000</v>
      </c>
      <c r="L46" s="35"/>
      <c r="M46" s="23"/>
      <c r="N46" s="37">
        <f t="shared" si="3"/>
        <v>300000</v>
      </c>
      <c r="O46" s="12"/>
      <c r="P46" s="12"/>
      <c r="Q46" s="22"/>
      <c r="R46" s="39">
        <f t="shared" si="4"/>
        <v>0</v>
      </c>
      <c r="S46" s="11"/>
      <c r="T46" s="11"/>
      <c r="U46" s="107"/>
      <c r="V46" s="39">
        <f t="shared" si="5"/>
        <v>0</v>
      </c>
      <c r="W46" s="11"/>
      <c r="X46" s="11"/>
      <c r="Y46" s="11"/>
      <c r="Z46" s="39">
        <f t="shared" si="6"/>
        <v>0</v>
      </c>
      <c r="AA46" s="22"/>
      <c r="AB46" s="29"/>
      <c r="AC46" s="24"/>
      <c r="AD46" s="40">
        <f t="shared" si="7"/>
        <v>0</v>
      </c>
      <c r="AE46" s="22"/>
      <c r="AF46" s="22"/>
      <c r="AG46" s="22"/>
      <c r="AH46" s="40">
        <f t="shared" si="8"/>
        <v>0</v>
      </c>
      <c r="AI46" s="22">
        <v>309984</v>
      </c>
      <c r="AJ46" s="22"/>
      <c r="AK46" s="22"/>
      <c r="AL46" s="40">
        <f t="shared" si="9"/>
        <v>309984</v>
      </c>
      <c r="AM46" s="22"/>
      <c r="AN46" s="27"/>
      <c r="AO46" s="27"/>
      <c r="AP46" s="42">
        <f t="shared" si="10"/>
        <v>0</v>
      </c>
      <c r="AQ46" s="97"/>
      <c r="AR46" s="28"/>
      <c r="AS46" s="28"/>
      <c r="AT46" s="40">
        <f t="shared" si="11"/>
        <v>0</v>
      </c>
      <c r="AU46" s="22"/>
      <c r="AV46" s="22"/>
      <c r="AW46" s="22"/>
      <c r="AX46" s="40">
        <f t="shared" si="12"/>
        <v>0</v>
      </c>
      <c r="AY46" s="3">
        <f>SUM(F46,J46,N46,R46,V46,Z46,AD46,AH46,AL46,AP46,AT46,AX46)</f>
        <v>609984</v>
      </c>
      <c r="AZ46" s="4">
        <v>610000</v>
      </c>
      <c r="BA46" s="2">
        <f t="shared" si="13"/>
        <v>16</v>
      </c>
      <c r="BB46" s="17">
        <f t="shared" si="15"/>
        <v>0.9999737704918032</v>
      </c>
    </row>
    <row r="47" spans="1:54" ht="19.5" customHeight="1">
      <c r="A47" s="140"/>
      <c r="B47" s="7" t="s">
        <v>63</v>
      </c>
      <c r="C47" s="12"/>
      <c r="D47" s="12"/>
      <c r="E47" s="12"/>
      <c r="F47" s="46">
        <f t="shared" si="1"/>
        <v>0</v>
      </c>
      <c r="G47" s="12"/>
      <c r="H47" s="12"/>
      <c r="I47" s="23"/>
      <c r="J47" s="37">
        <f t="shared" si="2"/>
        <v>0</v>
      </c>
      <c r="K47" s="35">
        <v>276000</v>
      </c>
      <c r="L47" s="35"/>
      <c r="M47" s="23"/>
      <c r="N47" s="37">
        <f t="shared" si="3"/>
        <v>276000</v>
      </c>
      <c r="O47" s="12"/>
      <c r="P47" s="12"/>
      <c r="Q47" s="22"/>
      <c r="R47" s="39">
        <f t="shared" si="4"/>
        <v>0</v>
      </c>
      <c r="S47" s="11"/>
      <c r="T47" s="11"/>
      <c r="U47" s="107"/>
      <c r="V47" s="39">
        <f t="shared" si="5"/>
        <v>0</v>
      </c>
      <c r="W47" s="11"/>
      <c r="X47" s="11"/>
      <c r="Y47" s="11"/>
      <c r="Z47" s="39">
        <f t="shared" si="6"/>
        <v>0</v>
      </c>
      <c r="AA47" s="22"/>
      <c r="AB47" s="29"/>
      <c r="AC47" s="24"/>
      <c r="AD47" s="40">
        <f t="shared" si="7"/>
        <v>0</v>
      </c>
      <c r="AE47" s="22"/>
      <c r="AF47" s="22"/>
      <c r="AG47" s="22"/>
      <c r="AH47" s="40">
        <f t="shared" si="8"/>
        <v>0</v>
      </c>
      <c r="AI47" s="22">
        <v>312984</v>
      </c>
      <c r="AJ47" s="22"/>
      <c r="AK47" s="22"/>
      <c r="AL47" s="40">
        <f t="shared" si="9"/>
        <v>312984</v>
      </c>
      <c r="AM47" s="22"/>
      <c r="AN47" s="27"/>
      <c r="AO47" s="27"/>
      <c r="AP47" s="42">
        <f t="shared" si="10"/>
        <v>0</v>
      </c>
      <c r="AQ47" s="97"/>
      <c r="AR47" s="28"/>
      <c r="AS47" s="28"/>
      <c r="AT47" s="40">
        <f t="shared" si="11"/>
        <v>0</v>
      </c>
      <c r="AU47" s="22"/>
      <c r="AV47" s="22"/>
      <c r="AW47" s="22"/>
      <c r="AX47" s="40">
        <f t="shared" si="12"/>
        <v>0</v>
      </c>
      <c r="AY47" s="3">
        <f>SUM(F47,J47,N47,R47,V47,Z47,AD47,AH47,AL47,AP47,AT47,AX47)</f>
        <v>588984</v>
      </c>
      <c r="AZ47" s="6">
        <v>589000</v>
      </c>
      <c r="BA47" s="2">
        <f t="shared" si="13"/>
        <v>16</v>
      </c>
      <c r="BB47" s="17">
        <f t="shared" si="15"/>
        <v>0.9999728353140916</v>
      </c>
    </row>
    <row r="48" spans="1:54" s="56" customFormat="1" ht="20.25" customHeight="1" thickBot="1">
      <c r="A48" s="141"/>
      <c r="B48" s="50" t="s">
        <v>83</v>
      </c>
      <c r="C48" s="16"/>
      <c r="D48" s="16"/>
      <c r="E48" s="16"/>
      <c r="F48" s="87">
        <f t="shared" si="1"/>
        <v>0</v>
      </c>
      <c r="G48" s="16"/>
      <c r="H48" s="16"/>
      <c r="I48" s="49"/>
      <c r="J48" s="47">
        <f t="shared" si="2"/>
        <v>0</v>
      </c>
      <c r="K48" s="16"/>
      <c r="L48" s="16"/>
      <c r="M48" s="49"/>
      <c r="N48" s="47">
        <f t="shared" si="3"/>
        <v>0</v>
      </c>
      <c r="O48" s="16"/>
      <c r="P48" s="16"/>
      <c r="Q48" s="49"/>
      <c r="R48" s="86">
        <f t="shared" si="4"/>
        <v>0</v>
      </c>
      <c r="S48" s="16"/>
      <c r="T48" s="16"/>
      <c r="U48" s="109"/>
      <c r="V48" s="86">
        <f t="shared" si="5"/>
        <v>0</v>
      </c>
      <c r="W48" s="16"/>
      <c r="X48" s="16"/>
      <c r="Y48" s="16"/>
      <c r="Z48" s="86">
        <f t="shared" si="6"/>
        <v>0</v>
      </c>
      <c r="AA48" s="49"/>
      <c r="AB48" s="30"/>
      <c r="AC48" s="30"/>
      <c r="AD48" s="47">
        <f t="shared" si="7"/>
        <v>0</v>
      </c>
      <c r="AE48" s="49"/>
      <c r="AF48" s="49"/>
      <c r="AG48" s="49"/>
      <c r="AH48" s="47">
        <f t="shared" si="8"/>
        <v>0</v>
      </c>
      <c r="AI48" s="49"/>
      <c r="AJ48" s="49"/>
      <c r="AK48" s="49"/>
      <c r="AL48" s="47">
        <f t="shared" si="9"/>
        <v>0</v>
      </c>
      <c r="AM48" s="49"/>
      <c r="AN48" s="51"/>
      <c r="AO48" s="51"/>
      <c r="AP48" s="48"/>
      <c r="AQ48" s="119"/>
      <c r="AR48" s="52"/>
      <c r="AS48" s="52"/>
      <c r="AT48" s="47"/>
      <c r="AU48" s="49"/>
      <c r="AV48" s="49"/>
      <c r="AW48" s="49"/>
      <c r="AX48" s="47"/>
      <c r="AY48" s="53"/>
      <c r="AZ48" s="54"/>
      <c r="BA48" s="53"/>
      <c r="BB48" s="55"/>
    </row>
    <row r="49" spans="1:54" ht="20.25" customHeight="1" thickTop="1">
      <c r="A49" s="139" t="s">
        <v>55</v>
      </c>
      <c r="B49" s="7" t="s">
        <v>7</v>
      </c>
      <c r="C49" s="12"/>
      <c r="D49" s="12"/>
      <c r="E49" s="12"/>
      <c r="F49" s="46">
        <f t="shared" si="1"/>
        <v>0</v>
      </c>
      <c r="G49" s="12">
        <v>70000</v>
      </c>
      <c r="H49" s="12"/>
      <c r="I49" s="23"/>
      <c r="J49" s="37">
        <f t="shared" si="2"/>
        <v>70000</v>
      </c>
      <c r="K49" s="34"/>
      <c r="L49" s="36"/>
      <c r="M49" s="23"/>
      <c r="N49" s="37">
        <f t="shared" si="3"/>
        <v>0</v>
      </c>
      <c r="O49" s="34">
        <v>942500</v>
      </c>
      <c r="P49" s="23"/>
      <c r="Q49" s="23">
        <v>69328</v>
      </c>
      <c r="R49" s="39">
        <f t="shared" si="4"/>
        <v>1011828</v>
      </c>
      <c r="S49" s="11"/>
      <c r="T49" s="11"/>
      <c r="U49" s="110">
        <v>69328</v>
      </c>
      <c r="V49" s="39">
        <f t="shared" si="5"/>
        <v>69328</v>
      </c>
      <c r="W49" s="11"/>
      <c r="X49" s="11"/>
      <c r="Y49" s="12">
        <v>69328</v>
      </c>
      <c r="Z49" s="39">
        <f t="shared" si="6"/>
        <v>69328</v>
      </c>
      <c r="AA49" s="31">
        <v>130000</v>
      </c>
      <c r="AB49" s="24"/>
      <c r="AC49" s="24"/>
      <c r="AD49" s="40">
        <f t="shared" si="7"/>
        <v>130000</v>
      </c>
      <c r="AE49" s="31"/>
      <c r="AF49" s="22"/>
      <c r="AG49" s="22"/>
      <c r="AH49" s="40">
        <f t="shared" si="8"/>
        <v>0</v>
      </c>
      <c r="AI49" s="22"/>
      <c r="AJ49" s="22"/>
      <c r="AK49" s="23">
        <v>90000</v>
      </c>
      <c r="AL49" s="40">
        <f t="shared" si="9"/>
        <v>90000</v>
      </c>
      <c r="AM49" s="22"/>
      <c r="AN49" s="27"/>
      <c r="AO49" s="93">
        <v>90000</v>
      </c>
      <c r="AP49" s="42">
        <f t="shared" si="10"/>
        <v>90000</v>
      </c>
      <c r="AQ49" s="97">
        <v>919300</v>
      </c>
      <c r="AR49" s="97"/>
      <c r="AS49" s="99">
        <v>90000</v>
      </c>
      <c r="AT49" s="40">
        <f t="shared" si="11"/>
        <v>1009300</v>
      </c>
      <c r="AU49" s="22">
        <v>5200</v>
      </c>
      <c r="AV49" s="22"/>
      <c r="AW49" s="22"/>
      <c r="AX49" s="40">
        <f t="shared" si="12"/>
        <v>5200</v>
      </c>
      <c r="AY49" s="3">
        <f aca="true" t="shared" si="17" ref="AY49:AY54">SUM(F49,J49,N49,R49,V49,Z49,AD49,AH49,AL49,AP49,AT49,AX49)</f>
        <v>2544984</v>
      </c>
      <c r="AZ49" s="1">
        <v>2545000</v>
      </c>
      <c r="BA49" s="92">
        <f t="shared" si="13"/>
        <v>16</v>
      </c>
      <c r="BB49" s="17">
        <f t="shared" si="15"/>
        <v>0.9999937131630648</v>
      </c>
    </row>
    <row r="50" spans="1:54" ht="19.5" customHeight="1">
      <c r="A50" s="142"/>
      <c r="B50" s="7" t="s">
        <v>35</v>
      </c>
      <c r="C50" s="35">
        <v>35000</v>
      </c>
      <c r="D50" s="12"/>
      <c r="E50" s="12"/>
      <c r="F50" s="46">
        <f t="shared" si="1"/>
        <v>35000</v>
      </c>
      <c r="G50" s="35">
        <v>35000</v>
      </c>
      <c r="H50" s="35"/>
      <c r="I50" s="23"/>
      <c r="J50" s="37">
        <f t="shared" si="2"/>
        <v>35000</v>
      </c>
      <c r="K50" s="35">
        <v>95220</v>
      </c>
      <c r="L50" s="36"/>
      <c r="M50" s="23"/>
      <c r="N50" s="37">
        <f t="shared" si="3"/>
        <v>95220</v>
      </c>
      <c r="O50" s="35">
        <v>99750</v>
      </c>
      <c r="P50" s="36"/>
      <c r="Q50" s="23"/>
      <c r="R50" s="39">
        <f t="shared" si="4"/>
        <v>99750</v>
      </c>
      <c r="S50" s="11">
        <v>92810</v>
      </c>
      <c r="T50" s="11"/>
      <c r="U50" s="107"/>
      <c r="V50" s="39">
        <f t="shared" si="5"/>
        <v>92810</v>
      </c>
      <c r="W50" s="11">
        <v>87290</v>
      </c>
      <c r="X50" s="11"/>
      <c r="Y50" s="11"/>
      <c r="Z50" s="39">
        <f t="shared" si="6"/>
        <v>87290</v>
      </c>
      <c r="AA50" s="22">
        <v>94500</v>
      </c>
      <c r="AB50" s="24"/>
      <c r="AC50" s="24"/>
      <c r="AD50" s="40">
        <f t="shared" si="7"/>
        <v>94500</v>
      </c>
      <c r="AE50" s="22">
        <v>94500</v>
      </c>
      <c r="AF50" s="22"/>
      <c r="AG50" s="22"/>
      <c r="AH50" s="40">
        <f t="shared" si="8"/>
        <v>94500</v>
      </c>
      <c r="AI50" s="22">
        <v>94500</v>
      </c>
      <c r="AJ50" s="22"/>
      <c r="AK50" s="22"/>
      <c r="AL50" s="40">
        <f t="shared" si="9"/>
        <v>94500</v>
      </c>
      <c r="AM50" s="22">
        <v>86400</v>
      </c>
      <c r="AN50" s="27"/>
      <c r="AO50" s="27"/>
      <c r="AP50" s="42">
        <f t="shared" si="10"/>
        <v>86400</v>
      </c>
      <c r="AQ50" s="97">
        <v>95600</v>
      </c>
      <c r="AR50" s="28"/>
      <c r="AS50" s="28"/>
      <c r="AT50" s="40">
        <f t="shared" si="11"/>
        <v>95600</v>
      </c>
      <c r="AU50" s="22">
        <v>100430</v>
      </c>
      <c r="AV50" s="22"/>
      <c r="AW50" s="22"/>
      <c r="AX50" s="40">
        <f t="shared" si="12"/>
        <v>100430</v>
      </c>
      <c r="AY50" s="3">
        <f t="shared" si="17"/>
        <v>1011000</v>
      </c>
      <c r="AZ50" s="1">
        <v>1011000</v>
      </c>
      <c r="BA50" s="2">
        <f t="shared" si="13"/>
        <v>0</v>
      </c>
      <c r="BB50" s="17">
        <f t="shared" si="15"/>
        <v>1</v>
      </c>
    </row>
    <row r="51" spans="1:54" ht="19.5" customHeight="1">
      <c r="A51" s="142"/>
      <c r="B51" s="7" t="s">
        <v>8</v>
      </c>
      <c r="C51" s="12"/>
      <c r="D51" s="12"/>
      <c r="E51" s="12"/>
      <c r="F51" s="46">
        <f t="shared" si="1"/>
        <v>0</v>
      </c>
      <c r="G51" s="35">
        <v>60000</v>
      </c>
      <c r="H51" s="35"/>
      <c r="I51" s="23"/>
      <c r="J51" s="37">
        <f t="shared" si="2"/>
        <v>60000</v>
      </c>
      <c r="K51" s="35">
        <v>60000</v>
      </c>
      <c r="L51" s="36"/>
      <c r="M51" s="23"/>
      <c r="N51" s="37">
        <f t="shared" si="3"/>
        <v>60000</v>
      </c>
      <c r="O51" s="35">
        <v>60000</v>
      </c>
      <c r="P51" s="36"/>
      <c r="Q51" s="23"/>
      <c r="R51" s="39">
        <f t="shared" si="4"/>
        <v>60000</v>
      </c>
      <c r="S51" s="11">
        <v>60000</v>
      </c>
      <c r="T51" s="11"/>
      <c r="U51" s="107"/>
      <c r="V51" s="39">
        <f t="shared" si="5"/>
        <v>60000</v>
      </c>
      <c r="W51" s="11">
        <v>58000</v>
      </c>
      <c r="X51" s="11"/>
      <c r="Y51" s="11"/>
      <c r="Z51" s="39">
        <f t="shared" si="6"/>
        <v>58000</v>
      </c>
      <c r="AA51" s="22"/>
      <c r="AB51" s="29"/>
      <c r="AC51" s="24"/>
      <c r="AD51" s="40">
        <f t="shared" si="7"/>
        <v>0</v>
      </c>
      <c r="AE51" s="22">
        <v>62500</v>
      </c>
      <c r="AF51" s="22"/>
      <c r="AG51" s="22"/>
      <c r="AH51" s="40">
        <f>SUM(AE51,AF51,AG51)</f>
        <v>62500</v>
      </c>
      <c r="AI51" s="22">
        <v>56000</v>
      </c>
      <c r="AJ51" s="22"/>
      <c r="AK51" s="22"/>
      <c r="AL51" s="40">
        <f t="shared" si="9"/>
        <v>56000</v>
      </c>
      <c r="AM51" s="22">
        <v>36000</v>
      </c>
      <c r="AN51" s="27"/>
      <c r="AO51" s="27"/>
      <c r="AP51" s="42">
        <f t="shared" si="10"/>
        <v>36000</v>
      </c>
      <c r="AQ51" s="97">
        <v>54000</v>
      </c>
      <c r="AR51" s="28"/>
      <c r="AS51" s="28"/>
      <c r="AT51" s="40">
        <f t="shared" si="11"/>
        <v>54000</v>
      </c>
      <c r="AU51" s="22">
        <v>111500</v>
      </c>
      <c r="AV51" s="22"/>
      <c r="AW51" s="22"/>
      <c r="AX51" s="40">
        <f t="shared" si="12"/>
        <v>111500</v>
      </c>
      <c r="AY51" s="3">
        <f>SUM(F51,J51,N51,R51,V51,Z51,AD51,AH51,AL51,AP51,AT51,AX51)</f>
        <v>618000</v>
      </c>
      <c r="AZ51" s="1">
        <v>618000</v>
      </c>
      <c r="BA51" s="2">
        <f t="shared" si="13"/>
        <v>0</v>
      </c>
      <c r="BB51" s="17">
        <f t="shared" si="15"/>
        <v>1</v>
      </c>
    </row>
    <row r="52" spans="1:54" ht="19.5" customHeight="1">
      <c r="A52" s="142"/>
      <c r="B52" s="7" t="s">
        <v>9</v>
      </c>
      <c r="C52" s="12"/>
      <c r="D52" s="12"/>
      <c r="E52" s="12"/>
      <c r="F52" s="46">
        <f t="shared" si="1"/>
        <v>0</v>
      </c>
      <c r="G52" s="12"/>
      <c r="H52" s="12"/>
      <c r="I52" s="23"/>
      <c r="J52" s="37">
        <f t="shared" si="2"/>
        <v>0</v>
      </c>
      <c r="K52" s="23"/>
      <c r="L52" s="23"/>
      <c r="M52" s="23"/>
      <c r="N52" s="37">
        <f t="shared" si="3"/>
        <v>0</v>
      </c>
      <c r="O52" s="35">
        <v>253800</v>
      </c>
      <c r="P52" s="36"/>
      <c r="Q52" s="23"/>
      <c r="R52" s="39">
        <f t="shared" si="4"/>
        <v>253800</v>
      </c>
      <c r="S52" s="11"/>
      <c r="T52" s="11"/>
      <c r="U52" s="107"/>
      <c r="V52" s="39">
        <f t="shared" si="5"/>
        <v>0</v>
      </c>
      <c r="W52" s="11"/>
      <c r="X52" s="11"/>
      <c r="Y52" s="11"/>
      <c r="Z52" s="39">
        <f t="shared" si="6"/>
        <v>0</v>
      </c>
      <c r="AA52" s="22">
        <v>235800</v>
      </c>
      <c r="AB52" s="29"/>
      <c r="AC52" s="24"/>
      <c r="AD52" s="40">
        <f t="shared" si="7"/>
        <v>235800</v>
      </c>
      <c r="AE52" s="22"/>
      <c r="AF52" s="22"/>
      <c r="AG52" s="22"/>
      <c r="AH52" s="40">
        <f t="shared" si="8"/>
        <v>0</v>
      </c>
      <c r="AI52" s="22">
        <v>184800</v>
      </c>
      <c r="AJ52" s="22"/>
      <c r="AK52" s="22"/>
      <c r="AL52" s="40">
        <f t="shared" si="9"/>
        <v>184800</v>
      </c>
      <c r="AM52" s="22">
        <v>178600</v>
      </c>
      <c r="AN52" s="27"/>
      <c r="AO52" s="27"/>
      <c r="AP52" s="42">
        <f t="shared" si="10"/>
        <v>178600</v>
      </c>
      <c r="AQ52" s="97">
        <v>192300</v>
      </c>
      <c r="AR52" s="28"/>
      <c r="AS52" s="28"/>
      <c r="AT52" s="40">
        <f t="shared" si="11"/>
        <v>192300</v>
      </c>
      <c r="AU52" s="22"/>
      <c r="AV52" s="22"/>
      <c r="AW52" s="22"/>
      <c r="AX52" s="40">
        <f t="shared" si="12"/>
        <v>0</v>
      </c>
      <c r="AY52" s="3">
        <f t="shared" si="17"/>
        <v>1045300</v>
      </c>
      <c r="AZ52" s="1">
        <v>1046000</v>
      </c>
      <c r="BA52" s="2">
        <f t="shared" si="13"/>
        <v>700</v>
      </c>
      <c r="BB52" s="17">
        <f t="shared" si="15"/>
        <v>0.9993307839388146</v>
      </c>
    </row>
    <row r="53" spans="1:54" ht="19.5" customHeight="1">
      <c r="A53" s="142"/>
      <c r="B53" s="7" t="s">
        <v>48</v>
      </c>
      <c r="C53" s="12"/>
      <c r="D53" s="12"/>
      <c r="E53" s="12"/>
      <c r="F53" s="46">
        <f t="shared" si="1"/>
        <v>0</v>
      </c>
      <c r="G53" s="12"/>
      <c r="H53" s="12"/>
      <c r="I53" s="23"/>
      <c r="J53" s="37">
        <f t="shared" si="2"/>
        <v>0</v>
      </c>
      <c r="K53" s="35">
        <v>48000</v>
      </c>
      <c r="L53" s="12"/>
      <c r="M53" s="23"/>
      <c r="N53" s="37">
        <f t="shared" si="3"/>
        <v>48000</v>
      </c>
      <c r="O53" s="35">
        <v>9000</v>
      </c>
      <c r="P53" s="12"/>
      <c r="Q53" s="22"/>
      <c r="R53" s="39">
        <f t="shared" si="4"/>
        <v>9000</v>
      </c>
      <c r="S53" s="11">
        <v>61500</v>
      </c>
      <c r="T53" s="11"/>
      <c r="U53" s="107"/>
      <c r="V53" s="39">
        <f t="shared" si="5"/>
        <v>61500</v>
      </c>
      <c r="W53" s="11">
        <v>10700</v>
      </c>
      <c r="X53" s="11"/>
      <c r="Y53" s="11"/>
      <c r="Z53" s="39">
        <f t="shared" si="6"/>
        <v>10700</v>
      </c>
      <c r="AA53" s="22">
        <v>12600</v>
      </c>
      <c r="AB53" s="29"/>
      <c r="AC53" s="24"/>
      <c r="AD53" s="40">
        <f t="shared" si="7"/>
        <v>12600</v>
      </c>
      <c r="AE53" s="22">
        <v>23300</v>
      </c>
      <c r="AF53" s="22"/>
      <c r="AG53" s="22"/>
      <c r="AH53" s="40">
        <f t="shared" si="8"/>
        <v>23300</v>
      </c>
      <c r="AI53" s="22">
        <v>15300</v>
      </c>
      <c r="AJ53" s="22"/>
      <c r="AK53" s="22"/>
      <c r="AL53" s="40">
        <f t="shared" si="9"/>
        <v>15300</v>
      </c>
      <c r="AM53" s="22">
        <v>17400</v>
      </c>
      <c r="AN53" s="27"/>
      <c r="AO53" s="27"/>
      <c r="AP53" s="42">
        <f t="shared" si="10"/>
        <v>17400</v>
      </c>
      <c r="AQ53" s="97">
        <v>37200</v>
      </c>
      <c r="AR53" s="28"/>
      <c r="AS53" s="28"/>
      <c r="AT53" s="40">
        <f t="shared" si="11"/>
        <v>37200</v>
      </c>
      <c r="AU53" s="22"/>
      <c r="AV53" s="22"/>
      <c r="AW53" s="22"/>
      <c r="AX53" s="40">
        <f t="shared" si="12"/>
        <v>0</v>
      </c>
      <c r="AY53" s="3">
        <f t="shared" si="17"/>
        <v>235000</v>
      </c>
      <c r="AZ53" s="1">
        <v>348000</v>
      </c>
      <c r="BA53" s="2">
        <f t="shared" si="13"/>
        <v>113000</v>
      </c>
      <c r="BB53" s="17">
        <f t="shared" si="15"/>
        <v>0.6752873563218391</v>
      </c>
    </row>
    <row r="54" spans="1:54" ht="19.5" customHeight="1">
      <c r="A54" s="142"/>
      <c r="B54" s="7" t="s">
        <v>85</v>
      </c>
      <c r="C54" s="12"/>
      <c r="D54" s="12"/>
      <c r="E54" s="12"/>
      <c r="F54" s="46">
        <f t="shared" si="1"/>
        <v>0</v>
      </c>
      <c r="G54" s="12"/>
      <c r="H54" s="12"/>
      <c r="I54" s="23"/>
      <c r="J54" s="37">
        <f t="shared" si="2"/>
        <v>0</v>
      </c>
      <c r="K54" s="12"/>
      <c r="L54" s="12"/>
      <c r="M54" s="23"/>
      <c r="N54" s="37">
        <f t="shared" si="3"/>
        <v>0</v>
      </c>
      <c r="O54" s="12"/>
      <c r="P54" s="12"/>
      <c r="Q54" s="22"/>
      <c r="R54" s="39">
        <f t="shared" si="4"/>
        <v>0</v>
      </c>
      <c r="S54" s="11"/>
      <c r="T54" s="11"/>
      <c r="U54" s="107"/>
      <c r="V54" s="39">
        <f t="shared" si="5"/>
        <v>0</v>
      </c>
      <c r="W54" s="11">
        <v>24000</v>
      </c>
      <c r="X54" s="11"/>
      <c r="Y54" s="11"/>
      <c r="Z54" s="39">
        <f t="shared" si="6"/>
        <v>24000</v>
      </c>
      <c r="AA54" s="22"/>
      <c r="AB54" s="29"/>
      <c r="AC54" s="24"/>
      <c r="AD54" s="40">
        <f t="shared" si="7"/>
        <v>0</v>
      </c>
      <c r="AE54" s="22"/>
      <c r="AF54" s="22"/>
      <c r="AG54" s="22"/>
      <c r="AH54" s="40">
        <f t="shared" si="8"/>
        <v>0</v>
      </c>
      <c r="AI54" s="22"/>
      <c r="AJ54" s="22"/>
      <c r="AK54" s="22"/>
      <c r="AL54" s="40">
        <f t="shared" si="9"/>
        <v>0</v>
      </c>
      <c r="AM54" s="22"/>
      <c r="AN54" s="27"/>
      <c r="AO54" s="27"/>
      <c r="AP54" s="42">
        <f t="shared" si="10"/>
        <v>0</v>
      </c>
      <c r="AQ54" s="97">
        <v>24000</v>
      </c>
      <c r="AR54" s="28"/>
      <c r="AS54" s="28"/>
      <c r="AT54" s="40">
        <f t="shared" si="11"/>
        <v>24000</v>
      </c>
      <c r="AU54" s="22"/>
      <c r="AV54" s="22"/>
      <c r="AW54" s="22"/>
      <c r="AX54" s="40">
        <f t="shared" si="12"/>
        <v>0</v>
      </c>
      <c r="AY54" s="3">
        <f t="shared" si="17"/>
        <v>48000</v>
      </c>
      <c r="AZ54" s="6">
        <v>196000</v>
      </c>
      <c r="BA54" s="2">
        <f t="shared" si="13"/>
        <v>148000</v>
      </c>
      <c r="BB54" s="17">
        <f t="shared" si="15"/>
        <v>0.24489795918367346</v>
      </c>
    </row>
    <row r="55" spans="1:54" s="56" customFormat="1" ht="20.25" customHeight="1" thickBot="1">
      <c r="A55" s="143"/>
      <c r="B55" s="50" t="s">
        <v>54</v>
      </c>
      <c r="C55" s="16"/>
      <c r="D55" s="16"/>
      <c r="E55" s="16"/>
      <c r="F55" s="87">
        <f t="shared" si="1"/>
        <v>0</v>
      </c>
      <c r="G55" s="16"/>
      <c r="H55" s="16"/>
      <c r="I55" s="49"/>
      <c r="J55" s="47">
        <f t="shared" si="2"/>
        <v>0</v>
      </c>
      <c r="K55" s="16"/>
      <c r="L55" s="16"/>
      <c r="M55" s="49"/>
      <c r="N55" s="47">
        <f t="shared" si="3"/>
        <v>0</v>
      </c>
      <c r="O55" s="16"/>
      <c r="P55" s="16"/>
      <c r="Q55" s="49"/>
      <c r="R55" s="86">
        <f t="shared" si="4"/>
        <v>0</v>
      </c>
      <c r="S55" s="16"/>
      <c r="T55" s="16"/>
      <c r="U55" s="109"/>
      <c r="V55" s="86">
        <f t="shared" si="5"/>
        <v>0</v>
      </c>
      <c r="W55" s="16"/>
      <c r="X55" s="16"/>
      <c r="Y55" s="16"/>
      <c r="Z55" s="86">
        <f t="shared" si="6"/>
        <v>0</v>
      </c>
      <c r="AA55" s="49"/>
      <c r="AB55" s="30"/>
      <c r="AC55" s="30"/>
      <c r="AD55" s="47">
        <f t="shared" si="7"/>
        <v>0</v>
      </c>
      <c r="AE55" s="49"/>
      <c r="AF55" s="49"/>
      <c r="AG55" s="49"/>
      <c r="AH55" s="47">
        <f t="shared" si="8"/>
        <v>0</v>
      </c>
      <c r="AI55" s="49"/>
      <c r="AJ55" s="49"/>
      <c r="AK55" s="49"/>
      <c r="AL55" s="47">
        <f t="shared" si="9"/>
        <v>0</v>
      </c>
      <c r="AM55" s="49"/>
      <c r="AN55" s="51"/>
      <c r="AO55" s="51"/>
      <c r="AP55" s="48"/>
      <c r="AQ55" s="119"/>
      <c r="AR55" s="52"/>
      <c r="AS55" s="52"/>
      <c r="AT55" s="47"/>
      <c r="AU55" s="49"/>
      <c r="AV55" s="49"/>
      <c r="AW55" s="49"/>
      <c r="AX55" s="47"/>
      <c r="AY55" s="53"/>
      <c r="AZ55" s="54"/>
      <c r="BA55" s="53"/>
      <c r="BB55" s="55"/>
    </row>
    <row r="56" spans="1:54" ht="17.25" customHeight="1" thickTop="1">
      <c r="A56" s="139" t="s">
        <v>64</v>
      </c>
      <c r="B56" s="7" t="s">
        <v>10</v>
      </c>
      <c r="C56" s="12"/>
      <c r="D56" s="12"/>
      <c r="E56" s="12"/>
      <c r="F56" s="46">
        <f t="shared" si="1"/>
        <v>0</v>
      </c>
      <c r="G56" s="12"/>
      <c r="H56" s="12">
        <v>37736</v>
      </c>
      <c r="I56" s="23"/>
      <c r="J56" s="37">
        <f t="shared" si="2"/>
        <v>37736</v>
      </c>
      <c r="K56" s="23"/>
      <c r="L56" s="23">
        <v>40452</v>
      </c>
      <c r="M56" s="22">
        <v>73020</v>
      </c>
      <c r="N56" s="37">
        <f t="shared" si="3"/>
        <v>113472</v>
      </c>
      <c r="O56" s="23"/>
      <c r="P56" s="23">
        <v>53663</v>
      </c>
      <c r="Q56" s="23">
        <v>55040</v>
      </c>
      <c r="R56" s="39">
        <f t="shared" si="4"/>
        <v>108703</v>
      </c>
      <c r="S56" s="11"/>
      <c r="T56" s="11">
        <v>30607</v>
      </c>
      <c r="U56" s="110">
        <v>32460</v>
      </c>
      <c r="V56" s="39">
        <f t="shared" si="5"/>
        <v>63067</v>
      </c>
      <c r="W56" s="11">
        <v>30000</v>
      </c>
      <c r="X56" s="11">
        <v>30304</v>
      </c>
      <c r="Y56" s="12">
        <v>54480</v>
      </c>
      <c r="Z56" s="39">
        <f t="shared" si="6"/>
        <v>114784</v>
      </c>
      <c r="AA56" s="22"/>
      <c r="AB56" s="24">
        <v>83984</v>
      </c>
      <c r="AC56" s="24"/>
      <c r="AD56" s="40">
        <f t="shared" si="7"/>
        <v>83984</v>
      </c>
      <c r="AE56" s="22"/>
      <c r="AF56" s="22">
        <v>73286</v>
      </c>
      <c r="AG56" s="105">
        <v>73418</v>
      </c>
      <c r="AH56" s="37">
        <f t="shared" si="8"/>
        <v>146704</v>
      </c>
      <c r="AI56" s="23">
        <v>13000</v>
      </c>
      <c r="AJ56" s="23">
        <v>62092</v>
      </c>
      <c r="AK56" s="23">
        <v>158170</v>
      </c>
      <c r="AL56" s="40">
        <f t="shared" si="9"/>
        <v>233262</v>
      </c>
      <c r="AM56" s="22">
        <v>28000</v>
      </c>
      <c r="AN56" s="27">
        <v>63850</v>
      </c>
      <c r="AO56" s="93">
        <v>45043</v>
      </c>
      <c r="AP56" s="42">
        <f t="shared" si="10"/>
        <v>136893</v>
      </c>
      <c r="AQ56" s="97">
        <v>147660</v>
      </c>
      <c r="AR56" s="28">
        <v>56619</v>
      </c>
      <c r="AS56" s="99">
        <v>51273</v>
      </c>
      <c r="AT56" s="40">
        <f t="shared" si="11"/>
        <v>255552</v>
      </c>
      <c r="AU56" s="22">
        <v>1843</v>
      </c>
      <c r="AV56" s="22"/>
      <c r="AW56" s="22"/>
      <c r="AX56" s="40">
        <f t="shared" si="12"/>
        <v>1843</v>
      </c>
      <c r="AY56" s="3">
        <f aca="true" t="shared" si="18" ref="AY56:AY62">SUM(F56,J56,N56,R56,V56,Z56,AD56,AH56,AL56,AP56,AT56,AX56)</f>
        <v>1296000</v>
      </c>
      <c r="AZ56" s="1">
        <v>1296000</v>
      </c>
      <c r="BA56" s="2">
        <f t="shared" si="13"/>
        <v>0</v>
      </c>
      <c r="BB56" s="17">
        <f t="shared" si="15"/>
        <v>1</v>
      </c>
    </row>
    <row r="57" spans="1:54" ht="16.5" customHeight="1">
      <c r="A57" s="142"/>
      <c r="B57" s="7" t="s">
        <v>36</v>
      </c>
      <c r="C57" s="12"/>
      <c r="D57" s="12">
        <v>20545</v>
      </c>
      <c r="E57" s="12"/>
      <c r="F57" s="46">
        <f t="shared" si="1"/>
        <v>20545</v>
      </c>
      <c r="G57" s="12">
        <v>70134</v>
      </c>
      <c r="H57" s="12">
        <v>31581</v>
      </c>
      <c r="I57" s="23"/>
      <c r="J57" s="37">
        <f t="shared" si="2"/>
        <v>101715</v>
      </c>
      <c r="K57" s="34">
        <v>30000</v>
      </c>
      <c r="L57" s="36">
        <v>39795</v>
      </c>
      <c r="M57" s="22">
        <v>27000</v>
      </c>
      <c r="N57" s="37">
        <f t="shared" si="3"/>
        <v>96795</v>
      </c>
      <c r="O57" s="34">
        <v>29000</v>
      </c>
      <c r="P57" s="36">
        <v>42391</v>
      </c>
      <c r="Q57" s="23">
        <v>27000</v>
      </c>
      <c r="R57" s="39">
        <f t="shared" si="4"/>
        <v>98391</v>
      </c>
      <c r="S57" s="11">
        <v>115125</v>
      </c>
      <c r="T57" s="11">
        <v>39109</v>
      </c>
      <c r="U57" s="110">
        <v>29700</v>
      </c>
      <c r="V57" s="39">
        <f t="shared" si="5"/>
        <v>183934</v>
      </c>
      <c r="W57" s="11">
        <v>29000</v>
      </c>
      <c r="X57" s="11">
        <v>18295</v>
      </c>
      <c r="Y57" s="12">
        <v>29700</v>
      </c>
      <c r="Z57" s="39">
        <f t="shared" si="6"/>
        <v>76995</v>
      </c>
      <c r="AA57" s="22">
        <v>50000</v>
      </c>
      <c r="AB57" s="24">
        <v>34223</v>
      </c>
      <c r="AC57" s="24"/>
      <c r="AD57" s="40">
        <f t="shared" si="7"/>
        <v>84223</v>
      </c>
      <c r="AE57" s="22">
        <v>75134</v>
      </c>
      <c r="AF57" s="22">
        <v>44143</v>
      </c>
      <c r="AG57" s="23"/>
      <c r="AH57" s="37">
        <f t="shared" si="8"/>
        <v>119277</v>
      </c>
      <c r="AI57" s="23">
        <v>51000</v>
      </c>
      <c r="AJ57" s="23">
        <v>30422</v>
      </c>
      <c r="AK57" s="23">
        <v>47242</v>
      </c>
      <c r="AL57" s="40">
        <f t="shared" si="9"/>
        <v>128664</v>
      </c>
      <c r="AM57" s="22">
        <v>46000</v>
      </c>
      <c r="AN57" s="27">
        <v>29469</v>
      </c>
      <c r="AO57" s="93">
        <v>47242</v>
      </c>
      <c r="AP57" s="42">
        <f t="shared" si="10"/>
        <v>122711</v>
      </c>
      <c r="AQ57" s="97">
        <v>164300</v>
      </c>
      <c r="AR57" s="28">
        <v>24958</v>
      </c>
      <c r="AS57" s="99">
        <v>46847</v>
      </c>
      <c r="AT57" s="40">
        <f t="shared" si="11"/>
        <v>236105</v>
      </c>
      <c r="AU57" s="22">
        <v>203000</v>
      </c>
      <c r="AV57" s="22">
        <v>73244</v>
      </c>
      <c r="AW57" s="22"/>
      <c r="AX57" s="40">
        <f t="shared" si="12"/>
        <v>276244</v>
      </c>
      <c r="AY57" s="3">
        <f t="shared" si="18"/>
        <v>1545599</v>
      </c>
      <c r="AZ57" s="1">
        <v>1546000</v>
      </c>
      <c r="BA57" s="2">
        <f aca="true" t="shared" si="19" ref="BA57:BA62">SUM(AZ57-AY57)</f>
        <v>401</v>
      </c>
      <c r="BB57" s="17">
        <f t="shared" si="15"/>
        <v>0.9997406209573092</v>
      </c>
    </row>
    <row r="58" spans="1:54" ht="16.5" customHeight="1">
      <c r="A58" s="142"/>
      <c r="B58" s="7" t="s">
        <v>79</v>
      </c>
      <c r="C58" s="12"/>
      <c r="D58" s="12"/>
      <c r="E58" s="12"/>
      <c r="F58" s="46">
        <f t="shared" si="1"/>
        <v>0</v>
      </c>
      <c r="G58" s="12"/>
      <c r="H58" s="12"/>
      <c r="I58" s="23"/>
      <c r="J58" s="37">
        <f t="shared" si="2"/>
        <v>0</v>
      </c>
      <c r="K58" s="23">
        <v>2700</v>
      </c>
      <c r="L58" s="23"/>
      <c r="M58" s="22"/>
      <c r="N58" s="37">
        <f t="shared" si="3"/>
        <v>2700</v>
      </c>
      <c r="O58" s="34">
        <v>188054</v>
      </c>
      <c r="P58" s="36">
        <v>50473</v>
      </c>
      <c r="Q58" s="23"/>
      <c r="R58" s="39">
        <f t="shared" si="4"/>
        <v>238527</v>
      </c>
      <c r="S58" s="11">
        <v>141136</v>
      </c>
      <c r="T58" s="11">
        <v>51144</v>
      </c>
      <c r="U58" s="110"/>
      <c r="V58" s="39">
        <f t="shared" si="5"/>
        <v>192280</v>
      </c>
      <c r="W58" s="11">
        <v>173988</v>
      </c>
      <c r="X58" s="11">
        <v>51144</v>
      </c>
      <c r="Y58" s="12"/>
      <c r="Z58" s="39">
        <f t="shared" si="6"/>
        <v>225132</v>
      </c>
      <c r="AA58" s="22">
        <v>124620</v>
      </c>
      <c r="AB58" s="24"/>
      <c r="AC58" s="24"/>
      <c r="AD58" s="40">
        <f t="shared" si="7"/>
        <v>124620</v>
      </c>
      <c r="AE58" s="22">
        <v>160442</v>
      </c>
      <c r="AF58" s="22">
        <v>44842</v>
      </c>
      <c r="AG58" s="23"/>
      <c r="AH58" s="37">
        <f t="shared" si="8"/>
        <v>205284</v>
      </c>
      <c r="AI58" s="23">
        <v>126984</v>
      </c>
      <c r="AJ58" s="23">
        <v>45039</v>
      </c>
      <c r="AK58" s="23"/>
      <c r="AL58" s="40">
        <f t="shared" si="9"/>
        <v>172023</v>
      </c>
      <c r="AM58" s="22">
        <v>144151</v>
      </c>
      <c r="AN58" s="27">
        <v>45039</v>
      </c>
      <c r="AO58" s="93"/>
      <c r="AP58" s="42">
        <f t="shared" si="10"/>
        <v>189190</v>
      </c>
      <c r="AQ58" s="97">
        <v>446848</v>
      </c>
      <c r="AR58" s="28">
        <v>45039</v>
      </c>
      <c r="AS58" s="99"/>
      <c r="AT58" s="40">
        <f t="shared" si="11"/>
        <v>491887</v>
      </c>
      <c r="AU58" s="22">
        <v>385357</v>
      </c>
      <c r="AV58" s="22"/>
      <c r="AW58" s="22"/>
      <c r="AX58" s="40">
        <f t="shared" si="12"/>
        <v>385357</v>
      </c>
      <c r="AY58" s="3">
        <f t="shared" si="18"/>
        <v>2227000</v>
      </c>
      <c r="AZ58" s="1">
        <v>2227000</v>
      </c>
      <c r="BA58" s="2">
        <f t="shared" si="19"/>
        <v>0</v>
      </c>
      <c r="BB58" s="17">
        <f t="shared" si="15"/>
        <v>1</v>
      </c>
    </row>
    <row r="59" spans="1:54" ht="16.5" customHeight="1">
      <c r="A59" s="142"/>
      <c r="B59" s="7" t="s">
        <v>73</v>
      </c>
      <c r="C59" s="12"/>
      <c r="D59" s="12"/>
      <c r="E59" s="12"/>
      <c r="F59" s="46">
        <f t="shared" si="1"/>
        <v>0</v>
      </c>
      <c r="G59" s="12"/>
      <c r="H59" s="12"/>
      <c r="I59" s="23"/>
      <c r="J59" s="37">
        <f t="shared" si="2"/>
        <v>0</v>
      </c>
      <c r="K59" s="23"/>
      <c r="L59" s="23"/>
      <c r="M59" s="22"/>
      <c r="N59" s="37">
        <f t="shared" si="3"/>
        <v>0</v>
      </c>
      <c r="O59" s="23"/>
      <c r="P59" s="23"/>
      <c r="Q59" s="23">
        <v>100000</v>
      </c>
      <c r="R59" s="39">
        <f t="shared" si="4"/>
        <v>100000</v>
      </c>
      <c r="S59" s="11"/>
      <c r="T59" s="11"/>
      <c r="U59" s="110">
        <v>100000</v>
      </c>
      <c r="V59" s="39">
        <f t="shared" si="5"/>
        <v>100000</v>
      </c>
      <c r="W59" s="11"/>
      <c r="X59" s="11"/>
      <c r="Y59" s="12">
        <v>100000</v>
      </c>
      <c r="Z59" s="39">
        <f t="shared" si="6"/>
        <v>100000</v>
      </c>
      <c r="AA59" s="22"/>
      <c r="AB59" s="24"/>
      <c r="AC59" s="24"/>
      <c r="AD59" s="40">
        <f t="shared" si="7"/>
        <v>0</v>
      </c>
      <c r="AE59" s="22"/>
      <c r="AF59" s="22"/>
      <c r="AG59" s="23"/>
      <c r="AH59" s="37">
        <f t="shared" si="8"/>
        <v>0</v>
      </c>
      <c r="AI59" s="23">
        <v>68400</v>
      </c>
      <c r="AJ59" s="23">
        <v>15060</v>
      </c>
      <c r="AK59" s="23">
        <v>92576</v>
      </c>
      <c r="AL59" s="40">
        <f t="shared" si="9"/>
        <v>176036</v>
      </c>
      <c r="AM59" s="22"/>
      <c r="AN59" s="27">
        <v>15498</v>
      </c>
      <c r="AO59" s="93">
        <v>92576</v>
      </c>
      <c r="AP59" s="42">
        <f t="shared" si="10"/>
        <v>108074</v>
      </c>
      <c r="AQ59" s="97"/>
      <c r="AR59" s="28">
        <v>7314</v>
      </c>
      <c r="AS59" s="99">
        <v>92576</v>
      </c>
      <c r="AT59" s="40">
        <f t="shared" si="11"/>
        <v>99890</v>
      </c>
      <c r="AU59" s="22"/>
      <c r="AV59" s="22"/>
      <c r="AW59" s="22"/>
      <c r="AX59" s="40">
        <f t="shared" si="12"/>
        <v>0</v>
      </c>
      <c r="AY59" s="3">
        <f t="shared" si="18"/>
        <v>684000</v>
      </c>
      <c r="AZ59" s="1">
        <v>684000</v>
      </c>
      <c r="BA59" s="2">
        <f t="shared" si="19"/>
        <v>0</v>
      </c>
      <c r="BB59" s="17">
        <f t="shared" si="15"/>
        <v>1</v>
      </c>
    </row>
    <row r="60" spans="1:54" ht="16.5" customHeight="1">
      <c r="A60" s="142"/>
      <c r="B60" s="7" t="s">
        <v>77</v>
      </c>
      <c r="C60" s="12"/>
      <c r="D60" s="12"/>
      <c r="E60" s="12"/>
      <c r="F60" s="46">
        <f t="shared" si="1"/>
        <v>0</v>
      </c>
      <c r="G60" s="12">
        <v>22084</v>
      </c>
      <c r="H60" s="12"/>
      <c r="I60" s="23"/>
      <c r="J60" s="37">
        <f t="shared" si="2"/>
        <v>22084</v>
      </c>
      <c r="K60" s="34"/>
      <c r="L60" s="23"/>
      <c r="M60" s="22">
        <v>132197</v>
      </c>
      <c r="N60" s="37">
        <f t="shared" si="3"/>
        <v>132197</v>
      </c>
      <c r="O60" s="23"/>
      <c r="P60" s="23"/>
      <c r="Q60" s="23">
        <v>132197</v>
      </c>
      <c r="R60" s="39">
        <f t="shared" si="4"/>
        <v>132197</v>
      </c>
      <c r="S60" s="11"/>
      <c r="T60" s="11"/>
      <c r="U60" s="110">
        <v>132197</v>
      </c>
      <c r="V60" s="39">
        <f t="shared" si="5"/>
        <v>132197</v>
      </c>
      <c r="W60" s="11"/>
      <c r="X60" s="11"/>
      <c r="Y60" s="12">
        <v>132197</v>
      </c>
      <c r="Z60" s="39">
        <f t="shared" si="6"/>
        <v>132197</v>
      </c>
      <c r="AA60" s="22"/>
      <c r="AB60" s="24"/>
      <c r="AC60" s="24"/>
      <c r="AD60" s="40">
        <f t="shared" si="7"/>
        <v>0</v>
      </c>
      <c r="AE60" s="22">
        <v>33126</v>
      </c>
      <c r="AF60" s="22"/>
      <c r="AG60" s="105">
        <v>145125</v>
      </c>
      <c r="AH60" s="37">
        <f t="shared" si="8"/>
        <v>178251</v>
      </c>
      <c r="AI60" s="23"/>
      <c r="AJ60" s="23"/>
      <c r="AK60" s="23">
        <v>145125</v>
      </c>
      <c r="AL60" s="40">
        <f t="shared" si="9"/>
        <v>145125</v>
      </c>
      <c r="AM60" s="22"/>
      <c r="AN60" s="27"/>
      <c r="AO60" s="93">
        <v>145125</v>
      </c>
      <c r="AP60" s="42">
        <f>SUM(AM60,AN60,AO60)</f>
        <v>145125</v>
      </c>
      <c r="AQ60" s="97">
        <v>20000</v>
      </c>
      <c r="AR60" s="28"/>
      <c r="AS60" s="99">
        <v>145125</v>
      </c>
      <c r="AT60" s="40">
        <f t="shared" si="11"/>
        <v>165125</v>
      </c>
      <c r="AU60" s="22"/>
      <c r="AV60" s="22"/>
      <c r="AW60" s="22"/>
      <c r="AX60" s="40">
        <f t="shared" si="12"/>
        <v>0</v>
      </c>
      <c r="AY60" s="3">
        <f t="shared" si="18"/>
        <v>1184498</v>
      </c>
      <c r="AZ60" s="1">
        <v>1185000</v>
      </c>
      <c r="BA60" s="2">
        <f t="shared" si="19"/>
        <v>502</v>
      </c>
      <c r="BB60" s="17">
        <f t="shared" si="15"/>
        <v>0.9995763713080169</v>
      </c>
    </row>
    <row r="61" spans="1:54" ht="16.5" customHeight="1">
      <c r="A61" s="142"/>
      <c r="B61" s="7" t="s">
        <v>37</v>
      </c>
      <c r="C61" s="12"/>
      <c r="D61" s="12">
        <v>37254</v>
      </c>
      <c r="E61" s="12"/>
      <c r="F61" s="46">
        <f t="shared" si="1"/>
        <v>37254</v>
      </c>
      <c r="G61" s="12"/>
      <c r="H61" s="12">
        <v>45167</v>
      </c>
      <c r="I61" s="23"/>
      <c r="J61" s="37">
        <f t="shared" si="2"/>
        <v>45167</v>
      </c>
      <c r="K61" s="23"/>
      <c r="L61" s="23">
        <v>30633</v>
      </c>
      <c r="M61" s="22">
        <v>73300</v>
      </c>
      <c r="N61" s="37">
        <f t="shared" si="3"/>
        <v>103933</v>
      </c>
      <c r="O61" s="23"/>
      <c r="P61" s="23">
        <v>27882</v>
      </c>
      <c r="Q61" s="23">
        <v>39825</v>
      </c>
      <c r="R61" s="39">
        <f t="shared" si="4"/>
        <v>67707</v>
      </c>
      <c r="S61" s="11"/>
      <c r="T61" s="11">
        <v>24621</v>
      </c>
      <c r="U61" s="110">
        <v>31950</v>
      </c>
      <c r="V61" s="39">
        <f t="shared" si="5"/>
        <v>56571</v>
      </c>
      <c r="W61" s="11"/>
      <c r="X61" s="11">
        <v>36831</v>
      </c>
      <c r="Y61" s="12">
        <v>36000</v>
      </c>
      <c r="Z61" s="39">
        <f t="shared" si="6"/>
        <v>72831</v>
      </c>
      <c r="AA61" s="22"/>
      <c r="AB61" s="24"/>
      <c r="AC61" s="24"/>
      <c r="AD61" s="40">
        <f t="shared" si="7"/>
        <v>0</v>
      </c>
      <c r="AE61" s="22"/>
      <c r="AF61" s="22">
        <v>24250</v>
      </c>
      <c r="AG61" s="23">
        <v>18000</v>
      </c>
      <c r="AH61" s="37">
        <f t="shared" si="8"/>
        <v>42250</v>
      </c>
      <c r="AI61" s="23"/>
      <c r="AJ61" s="23">
        <v>49536</v>
      </c>
      <c r="AK61" s="23">
        <v>38108</v>
      </c>
      <c r="AL61" s="40">
        <f t="shared" si="9"/>
        <v>87644</v>
      </c>
      <c r="AM61" s="22"/>
      <c r="AN61" s="116">
        <v>19912</v>
      </c>
      <c r="AO61" s="93">
        <v>20000</v>
      </c>
      <c r="AP61" s="42">
        <f t="shared" si="10"/>
        <v>39912</v>
      </c>
      <c r="AQ61" s="97"/>
      <c r="AR61" s="28">
        <v>23938</v>
      </c>
      <c r="AS61" s="99">
        <v>20000</v>
      </c>
      <c r="AT61" s="40">
        <f t="shared" si="11"/>
        <v>43938</v>
      </c>
      <c r="AU61" s="22"/>
      <c r="AV61" s="22">
        <v>84372</v>
      </c>
      <c r="AW61" s="22"/>
      <c r="AX61" s="40">
        <f t="shared" si="12"/>
        <v>84372</v>
      </c>
      <c r="AY61" s="3">
        <f t="shared" si="18"/>
        <v>681579</v>
      </c>
      <c r="AZ61" s="1">
        <v>731000</v>
      </c>
      <c r="BA61" s="2">
        <f t="shared" si="19"/>
        <v>49421</v>
      </c>
      <c r="BB61" s="17">
        <f t="shared" si="15"/>
        <v>0.9323926128590971</v>
      </c>
    </row>
    <row r="62" spans="1:54" ht="19.5" customHeight="1">
      <c r="A62" s="142"/>
      <c r="B62" s="7" t="s">
        <v>12</v>
      </c>
      <c r="C62" s="12">
        <v>3000</v>
      </c>
      <c r="D62" s="12"/>
      <c r="E62" s="12"/>
      <c r="F62" s="46">
        <f t="shared" si="1"/>
        <v>3000</v>
      </c>
      <c r="G62" s="34"/>
      <c r="H62" s="12">
        <v>23359</v>
      </c>
      <c r="I62" s="23"/>
      <c r="J62" s="37">
        <f t="shared" si="2"/>
        <v>23359</v>
      </c>
      <c r="K62" s="23"/>
      <c r="L62" s="23">
        <v>29468</v>
      </c>
      <c r="M62" s="23"/>
      <c r="N62" s="37">
        <f t="shared" si="3"/>
        <v>29468</v>
      </c>
      <c r="O62" s="34">
        <v>800</v>
      </c>
      <c r="P62" s="23">
        <v>26821</v>
      </c>
      <c r="Q62" s="23"/>
      <c r="R62" s="39">
        <f t="shared" si="4"/>
        <v>27621</v>
      </c>
      <c r="S62" s="11">
        <v>12330</v>
      </c>
      <c r="T62" s="11">
        <v>29468</v>
      </c>
      <c r="U62" s="107"/>
      <c r="V62" s="39">
        <f t="shared" si="5"/>
        <v>41798</v>
      </c>
      <c r="W62" s="11"/>
      <c r="X62" s="11">
        <v>24308</v>
      </c>
      <c r="Y62" s="11"/>
      <c r="Z62" s="39">
        <f t="shared" si="6"/>
        <v>24308</v>
      </c>
      <c r="AA62" s="22"/>
      <c r="AB62" s="24">
        <v>27604</v>
      </c>
      <c r="AC62" s="24"/>
      <c r="AD62" s="40">
        <f t="shared" si="7"/>
        <v>27604</v>
      </c>
      <c r="AE62" s="22"/>
      <c r="AF62" s="22">
        <v>33392</v>
      </c>
      <c r="AG62" s="22"/>
      <c r="AH62" s="40">
        <f t="shared" si="8"/>
        <v>33392</v>
      </c>
      <c r="AI62" s="22"/>
      <c r="AJ62" s="22">
        <v>31720</v>
      </c>
      <c r="AK62" s="22"/>
      <c r="AL62" s="40">
        <f t="shared" si="9"/>
        <v>31720</v>
      </c>
      <c r="AM62" s="22"/>
      <c r="AN62" s="27">
        <v>34656</v>
      </c>
      <c r="AO62" s="27"/>
      <c r="AP62" s="42">
        <f t="shared" si="10"/>
        <v>34656</v>
      </c>
      <c r="AQ62" s="97">
        <v>23000</v>
      </c>
      <c r="AR62" s="28">
        <v>31495</v>
      </c>
      <c r="AS62" s="28"/>
      <c r="AT62" s="40">
        <f t="shared" si="11"/>
        <v>54495</v>
      </c>
      <c r="AU62" s="22">
        <v>22960</v>
      </c>
      <c r="AV62" s="22">
        <v>35244</v>
      </c>
      <c r="AW62" s="25"/>
      <c r="AX62" s="40">
        <f t="shared" si="12"/>
        <v>58204</v>
      </c>
      <c r="AY62" s="3">
        <f t="shared" si="18"/>
        <v>389625</v>
      </c>
      <c r="AZ62" s="1">
        <v>482000</v>
      </c>
      <c r="BA62" s="2">
        <f t="shared" si="19"/>
        <v>92375</v>
      </c>
      <c r="BB62" s="17">
        <f t="shared" si="15"/>
        <v>0.808350622406639</v>
      </c>
    </row>
    <row r="63" spans="1:54" s="56" customFormat="1" ht="19.5" customHeight="1" thickBot="1">
      <c r="A63" s="142"/>
      <c r="B63" s="50" t="s">
        <v>64</v>
      </c>
      <c r="C63" s="16"/>
      <c r="D63" s="16"/>
      <c r="E63" s="16"/>
      <c r="F63" s="87">
        <f t="shared" si="1"/>
        <v>0</v>
      </c>
      <c r="G63" s="16"/>
      <c r="H63" s="16"/>
      <c r="I63" s="49"/>
      <c r="J63" s="47">
        <f t="shared" si="2"/>
        <v>0</v>
      </c>
      <c r="K63" s="16"/>
      <c r="L63" s="16"/>
      <c r="M63" s="49"/>
      <c r="N63" s="47">
        <f t="shared" si="3"/>
        <v>0</v>
      </c>
      <c r="O63" s="16"/>
      <c r="P63" s="16"/>
      <c r="Q63" s="49"/>
      <c r="R63" s="86">
        <f t="shared" si="4"/>
        <v>0</v>
      </c>
      <c r="S63" s="16"/>
      <c r="T63" s="16"/>
      <c r="U63" s="109"/>
      <c r="V63" s="86">
        <f t="shared" si="5"/>
        <v>0</v>
      </c>
      <c r="W63" s="16"/>
      <c r="X63" s="16"/>
      <c r="Y63" s="16"/>
      <c r="Z63" s="86">
        <f t="shared" si="6"/>
        <v>0</v>
      </c>
      <c r="AA63" s="49"/>
      <c r="AB63" s="30"/>
      <c r="AC63" s="30"/>
      <c r="AD63" s="47">
        <f t="shared" si="7"/>
        <v>0</v>
      </c>
      <c r="AE63" s="49"/>
      <c r="AF63" s="49"/>
      <c r="AG63" s="49"/>
      <c r="AH63" s="47">
        <f t="shared" si="8"/>
        <v>0</v>
      </c>
      <c r="AI63" s="49"/>
      <c r="AJ63" s="49"/>
      <c r="AK63" s="49"/>
      <c r="AL63" s="47">
        <f t="shared" si="9"/>
        <v>0</v>
      </c>
      <c r="AM63" s="49"/>
      <c r="AN63" s="51"/>
      <c r="AO63" s="51"/>
      <c r="AP63" s="48"/>
      <c r="AQ63" s="119"/>
      <c r="AR63" s="52"/>
      <c r="AS63" s="52"/>
      <c r="AT63" s="47"/>
      <c r="AU63" s="49"/>
      <c r="AV63" s="49"/>
      <c r="AW63" s="49"/>
      <c r="AX63" s="47"/>
      <c r="AY63" s="53"/>
      <c r="AZ63" s="54"/>
      <c r="BA63" s="53"/>
      <c r="BB63" s="55"/>
    </row>
    <row r="64" spans="1:54" ht="16.5" customHeight="1" thickTop="1">
      <c r="A64" s="146" t="s">
        <v>65</v>
      </c>
      <c r="B64" s="7" t="s">
        <v>68</v>
      </c>
      <c r="C64" s="12"/>
      <c r="D64" s="12"/>
      <c r="E64" s="12"/>
      <c r="F64" s="46">
        <f t="shared" si="1"/>
        <v>0</v>
      </c>
      <c r="G64" s="35">
        <v>38200</v>
      </c>
      <c r="H64" s="35"/>
      <c r="I64" s="23">
        <v>53950</v>
      </c>
      <c r="J64" s="37">
        <f t="shared" si="2"/>
        <v>92150</v>
      </c>
      <c r="K64" s="35">
        <v>38500</v>
      </c>
      <c r="L64" s="36"/>
      <c r="M64" s="22">
        <v>71200</v>
      </c>
      <c r="N64" s="37">
        <f t="shared" si="3"/>
        <v>109700</v>
      </c>
      <c r="O64" s="35">
        <v>41000</v>
      </c>
      <c r="P64" s="36"/>
      <c r="Q64" s="23">
        <v>70300</v>
      </c>
      <c r="R64" s="39">
        <f t="shared" si="4"/>
        <v>111300</v>
      </c>
      <c r="S64" s="11">
        <v>39100</v>
      </c>
      <c r="T64" s="25"/>
      <c r="U64" s="110">
        <v>85450</v>
      </c>
      <c r="V64" s="39">
        <f>SUM(S64,T64,U64)</f>
        <v>124550</v>
      </c>
      <c r="W64" s="11">
        <v>36000</v>
      </c>
      <c r="X64" s="11"/>
      <c r="Y64" s="12">
        <v>71200</v>
      </c>
      <c r="Z64" s="39">
        <f t="shared" si="6"/>
        <v>107200</v>
      </c>
      <c r="AA64" s="22">
        <v>35760</v>
      </c>
      <c r="AB64" s="24">
        <v>70536</v>
      </c>
      <c r="AC64" s="90"/>
      <c r="AD64" s="40">
        <f t="shared" si="7"/>
        <v>106296</v>
      </c>
      <c r="AE64" s="22">
        <v>47360</v>
      </c>
      <c r="AF64" s="22"/>
      <c r="AG64" s="23">
        <v>60440</v>
      </c>
      <c r="AH64" s="37">
        <f t="shared" si="8"/>
        <v>107800</v>
      </c>
      <c r="AI64" s="23">
        <v>39880</v>
      </c>
      <c r="AJ64" s="23"/>
      <c r="AK64" s="23">
        <v>62680</v>
      </c>
      <c r="AL64" s="40">
        <f t="shared" si="9"/>
        <v>102560</v>
      </c>
      <c r="AM64" s="22">
        <v>41160</v>
      </c>
      <c r="AN64" s="27"/>
      <c r="AO64" s="93">
        <v>73160</v>
      </c>
      <c r="AP64" s="42">
        <f t="shared" si="10"/>
        <v>114320</v>
      </c>
      <c r="AQ64" s="97">
        <v>110180</v>
      </c>
      <c r="AR64" s="28"/>
      <c r="AS64" s="99">
        <v>66920</v>
      </c>
      <c r="AT64" s="40">
        <f t="shared" si="11"/>
        <v>177100</v>
      </c>
      <c r="AU64" s="22">
        <v>121205</v>
      </c>
      <c r="AV64" s="22">
        <v>6314</v>
      </c>
      <c r="AW64" s="22">
        <v>9500</v>
      </c>
      <c r="AX64" s="40">
        <f t="shared" si="12"/>
        <v>137019</v>
      </c>
      <c r="AY64" s="3">
        <f>SUM(F64,J64,N64,R64,V64,Z64,AD64,AH64,AL64,AP64,AT64,AX64)</f>
        <v>1289995</v>
      </c>
      <c r="AZ64" s="4">
        <v>1290000</v>
      </c>
      <c r="BA64" s="2">
        <f>SUM(AZ64-AY64)</f>
        <v>5</v>
      </c>
      <c r="BB64" s="17">
        <f>SUM(AY64/AZ64)</f>
        <v>0.9999961240310078</v>
      </c>
    </row>
    <row r="65" spans="1:54" ht="19.5" customHeight="1">
      <c r="A65" s="146"/>
      <c r="B65" s="7" t="s">
        <v>62</v>
      </c>
      <c r="C65" s="12">
        <v>5000</v>
      </c>
      <c r="D65" s="12">
        <v>98818</v>
      </c>
      <c r="E65" s="12"/>
      <c r="F65" s="46">
        <f t="shared" si="1"/>
        <v>103818</v>
      </c>
      <c r="G65" s="12"/>
      <c r="H65" s="12">
        <v>87443</v>
      </c>
      <c r="I65" s="23"/>
      <c r="J65" s="37">
        <f t="shared" si="2"/>
        <v>87443</v>
      </c>
      <c r="K65" s="23"/>
      <c r="L65" s="23">
        <v>121512</v>
      </c>
      <c r="M65" s="22">
        <v>28050</v>
      </c>
      <c r="N65" s="37">
        <f t="shared" si="3"/>
        <v>149562</v>
      </c>
      <c r="O65" s="23"/>
      <c r="P65" s="23">
        <v>91865</v>
      </c>
      <c r="Q65" s="23">
        <v>54734</v>
      </c>
      <c r="R65" s="39">
        <f t="shared" si="4"/>
        <v>146599</v>
      </c>
      <c r="S65" s="11"/>
      <c r="T65" s="11">
        <v>12691</v>
      </c>
      <c r="U65" s="110">
        <v>10034</v>
      </c>
      <c r="V65" s="39">
        <f t="shared" si="5"/>
        <v>22725</v>
      </c>
      <c r="W65" s="11"/>
      <c r="X65" s="11">
        <v>131457</v>
      </c>
      <c r="Y65" s="12">
        <v>10034</v>
      </c>
      <c r="Z65" s="39">
        <f t="shared" si="6"/>
        <v>141491</v>
      </c>
      <c r="AA65" s="22"/>
      <c r="AB65" s="24"/>
      <c r="AC65" s="24"/>
      <c r="AD65" s="40">
        <f t="shared" si="7"/>
        <v>0</v>
      </c>
      <c r="AE65" s="22"/>
      <c r="AF65" s="22">
        <v>166254</v>
      </c>
      <c r="AG65" s="23">
        <v>19910</v>
      </c>
      <c r="AH65" s="37">
        <f t="shared" si="8"/>
        <v>186164</v>
      </c>
      <c r="AI65" s="23"/>
      <c r="AJ65" s="23">
        <v>109611</v>
      </c>
      <c r="AK65" s="23">
        <v>19910</v>
      </c>
      <c r="AL65" s="40">
        <f t="shared" si="9"/>
        <v>129521</v>
      </c>
      <c r="AM65" s="22"/>
      <c r="AN65" s="27">
        <v>95288</v>
      </c>
      <c r="AO65" s="93">
        <v>19910</v>
      </c>
      <c r="AP65" s="42">
        <f t="shared" si="10"/>
        <v>115198</v>
      </c>
      <c r="AQ65" s="97"/>
      <c r="AR65" s="28">
        <v>18032</v>
      </c>
      <c r="AS65" s="99">
        <v>19910</v>
      </c>
      <c r="AT65" s="40">
        <f t="shared" si="11"/>
        <v>37942</v>
      </c>
      <c r="AU65" s="22"/>
      <c r="AV65" s="22">
        <v>16317</v>
      </c>
      <c r="AW65" s="22">
        <v>19910</v>
      </c>
      <c r="AX65" s="40">
        <f t="shared" si="12"/>
        <v>36227</v>
      </c>
      <c r="AY65" s="3">
        <f>SUM(F65,J65,N65,R65,V65,Z65,AD65,AH65,AL65,AP65,AT65,AX65)</f>
        <v>1156690</v>
      </c>
      <c r="AZ65" s="1">
        <v>1164000</v>
      </c>
      <c r="BA65" s="2">
        <f>SUM(AZ65-AY65)</f>
        <v>7310</v>
      </c>
      <c r="BB65" s="17">
        <f>SUM(AY65/AZ65)</f>
        <v>0.9937199312714776</v>
      </c>
    </row>
    <row r="66" spans="1:54" ht="19.5" customHeight="1">
      <c r="A66" s="146"/>
      <c r="B66" s="7" t="s">
        <v>11</v>
      </c>
      <c r="C66" s="12"/>
      <c r="D66" s="12"/>
      <c r="E66" s="12"/>
      <c r="F66" s="46">
        <f t="shared" si="1"/>
        <v>0</v>
      </c>
      <c r="G66" s="12"/>
      <c r="H66" s="12"/>
      <c r="I66" s="23"/>
      <c r="J66" s="37">
        <f t="shared" si="2"/>
        <v>0</v>
      </c>
      <c r="K66" s="23">
        <v>19350</v>
      </c>
      <c r="L66" s="23"/>
      <c r="M66" s="23"/>
      <c r="N66" s="37">
        <f t="shared" si="3"/>
        <v>19350</v>
      </c>
      <c r="O66" s="23"/>
      <c r="P66" s="23">
        <v>33436</v>
      </c>
      <c r="Q66" s="23"/>
      <c r="R66" s="39">
        <f t="shared" si="4"/>
        <v>33436</v>
      </c>
      <c r="S66" s="11"/>
      <c r="T66" s="113">
        <v>23335</v>
      </c>
      <c r="U66" s="11"/>
      <c r="V66" s="39">
        <f>SUM(S66,T66,U66)</f>
        <v>23335</v>
      </c>
      <c r="W66" s="11">
        <v>23760</v>
      </c>
      <c r="X66" s="11">
        <v>27083</v>
      </c>
      <c r="Y66" s="11"/>
      <c r="Z66" s="39">
        <f t="shared" si="6"/>
        <v>50843</v>
      </c>
      <c r="AA66" s="22"/>
      <c r="AB66" s="24"/>
      <c r="AC66" s="24"/>
      <c r="AD66" s="40">
        <f t="shared" si="7"/>
        <v>0</v>
      </c>
      <c r="AE66" s="22"/>
      <c r="AF66" s="22">
        <v>38062</v>
      </c>
      <c r="AG66" s="23"/>
      <c r="AH66" s="37">
        <f t="shared" si="8"/>
        <v>38062</v>
      </c>
      <c r="AI66" s="23"/>
      <c r="AJ66" s="23">
        <v>33893</v>
      </c>
      <c r="AK66" s="23"/>
      <c r="AL66" s="40">
        <f t="shared" si="9"/>
        <v>33893</v>
      </c>
      <c r="AM66" s="22"/>
      <c r="AN66" s="27">
        <v>38837</v>
      </c>
      <c r="AO66" s="27"/>
      <c r="AP66" s="42">
        <f>SUM(AM66,AN66,AO66)</f>
        <v>38837</v>
      </c>
      <c r="AQ66" s="97"/>
      <c r="AR66" s="28"/>
      <c r="AS66" s="28"/>
      <c r="AT66" s="40">
        <f>SUM(AQ66,AR66,AS66)</f>
        <v>0</v>
      </c>
      <c r="AU66" s="22">
        <v>31500</v>
      </c>
      <c r="AV66" s="22">
        <v>49744</v>
      </c>
      <c r="AW66" s="22"/>
      <c r="AX66" s="40">
        <f>SUM(AU66,AV66,AW66)</f>
        <v>81244</v>
      </c>
      <c r="AY66" s="3">
        <f>SUM(F66,J66,N66,R66,V66,Z66,AD66,AH66,AL66,AP66,AT66,AX66)</f>
        <v>319000</v>
      </c>
      <c r="AZ66" s="1">
        <v>319000</v>
      </c>
      <c r="BA66" s="2">
        <f t="shared" si="13"/>
        <v>0</v>
      </c>
      <c r="BB66" s="17">
        <f>SUM(AY66/AZ66)</f>
        <v>1</v>
      </c>
    </row>
    <row r="67" spans="1:54" ht="16.5">
      <c r="A67" s="146"/>
      <c r="B67" s="7" t="s">
        <v>13</v>
      </c>
      <c r="C67" s="34"/>
      <c r="D67" s="12"/>
      <c r="E67" s="12"/>
      <c r="F67" s="46">
        <f t="shared" si="1"/>
        <v>0</v>
      </c>
      <c r="G67" s="12"/>
      <c r="H67" s="12"/>
      <c r="I67" s="23"/>
      <c r="J67" s="37">
        <f t="shared" si="2"/>
        <v>0</v>
      </c>
      <c r="K67" s="23"/>
      <c r="L67" s="23">
        <v>19922</v>
      </c>
      <c r="M67" s="23"/>
      <c r="N67" s="37">
        <f t="shared" si="3"/>
        <v>19922</v>
      </c>
      <c r="O67" s="23">
        <v>20000</v>
      </c>
      <c r="P67" s="23">
        <v>74564</v>
      </c>
      <c r="Q67" s="23"/>
      <c r="R67" s="39">
        <f t="shared" si="4"/>
        <v>94564</v>
      </c>
      <c r="S67" s="11">
        <v>1429</v>
      </c>
      <c r="T67" s="11">
        <v>70839</v>
      </c>
      <c r="U67" s="11"/>
      <c r="V67" s="39">
        <f t="shared" si="5"/>
        <v>72268</v>
      </c>
      <c r="W67" s="11"/>
      <c r="X67" s="11">
        <v>32800</v>
      </c>
      <c r="Y67" s="11"/>
      <c r="Z67" s="39">
        <f t="shared" si="6"/>
        <v>32800</v>
      </c>
      <c r="AA67" s="22"/>
      <c r="AB67" s="24">
        <v>26839</v>
      </c>
      <c r="AC67" s="24"/>
      <c r="AD67" s="40">
        <f t="shared" si="7"/>
        <v>26839</v>
      </c>
      <c r="AE67" s="22"/>
      <c r="AF67" s="22">
        <v>38833</v>
      </c>
      <c r="AG67" s="22"/>
      <c r="AH67" s="40">
        <f t="shared" si="8"/>
        <v>38833</v>
      </c>
      <c r="AI67" s="22"/>
      <c r="AJ67" s="22">
        <v>62460</v>
      </c>
      <c r="AK67" s="22"/>
      <c r="AL67" s="40">
        <f t="shared" si="9"/>
        <v>62460</v>
      </c>
      <c r="AM67" s="22"/>
      <c r="AN67" s="27">
        <v>37269</v>
      </c>
      <c r="AO67" s="27"/>
      <c r="AP67" s="42">
        <f>SUM(AM67,AN67,AO67)</f>
        <v>37269</v>
      </c>
      <c r="AQ67" s="97">
        <v>31999</v>
      </c>
      <c r="AR67" s="28">
        <v>45081</v>
      </c>
      <c r="AS67" s="28"/>
      <c r="AT67" s="40">
        <f>SUM(AQ67,AR67,AS67)</f>
        <v>77080</v>
      </c>
      <c r="AU67" s="22"/>
      <c r="AV67" s="22">
        <v>54318</v>
      </c>
      <c r="AW67" s="22"/>
      <c r="AX67" s="40">
        <f>SUM(AU67,AV67,AW67)</f>
        <v>54318</v>
      </c>
      <c r="AY67" s="3">
        <f>SUM(F67,J67,N67,R67,V67,Z67,AD67,AH67,AL67,AP67,AT67,AX67)</f>
        <v>516353</v>
      </c>
      <c r="AZ67" s="1">
        <v>616000</v>
      </c>
      <c r="BA67" s="2">
        <f t="shared" si="13"/>
        <v>99647</v>
      </c>
      <c r="BB67" s="17">
        <f>SUM(AY67/AZ67)</f>
        <v>0.8382353896103896</v>
      </c>
    </row>
    <row r="68" spans="1:54" ht="16.5">
      <c r="A68" s="146"/>
      <c r="B68" s="10" t="s">
        <v>88</v>
      </c>
      <c r="C68" s="12"/>
      <c r="D68" s="12"/>
      <c r="E68" s="12"/>
      <c r="F68" s="46">
        <f t="shared" si="1"/>
        <v>0</v>
      </c>
      <c r="G68" s="12"/>
      <c r="H68" s="12"/>
      <c r="I68" s="23"/>
      <c r="J68" s="37">
        <f t="shared" si="2"/>
        <v>0</v>
      </c>
      <c r="K68" s="23"/>
      <c r="L68" s="23"/>
      <c r="M68" s="23"/>
      <c r="N68" s="37">
        <f t="shared" si="3"/>
        <v>0</v>
      </c>
      <c r="O68" s="23"/>
      <c r="P68" s="23"/>
      <c r="Q68" s="23"/>
      <c r="R68" s="39">
        <f t="shared" si="4"/>
        <v>0</v>
      </c>
      <c r="S68" s="11"/>
      <c r="T68" s="11"/>
      <c r="U68" s="11"/>
      <c r="V68" s="39">
        <f t="shared" si="5"/>
        <v>0</v>
      </c>
      <c r="W68" s="11"/>
      <c r="X68" s="11"/>
      <c r="Y68" s="11"/>
      <c r="Z68" s="39">
        <f t="shared" si="6"/>
        <v>0</v>
      </c>
      <c r="AA68" s="22"/>
      <c r="AB68" s="24"/>
      <c r="AC68" s="24"/>
      <c r="AD68" s="40">
        <f t="shared" si="7"/>
        <v>0</v>
      </c>
      <c r="AE68" s="22">
        <v>251000</v>
      </c>
      <c r="AF68" s="22"/>
      <c r="AG68" s="22"/>
      <c r="AH68" s="40">
        <f t="shared" si="8"/>
        <v>251000</v>
      </c>
      <c r="AI68" s="22">
        <v>44500</v>
      </c>
      <c r="AJ68" s="22"/>
      <c r="AK68" s="22"/>
      <c r="AL68" s="40">
        <f t="shared" si="9"/>
        <v>44500</v>
      </c>
      <c r="AM68" s="22">
        <v>106000</v>
      </c>
      <c r="AN68" s="27"/>
      <c r="AO68" s="27"/>
      <c r="AP68" s="42">
        <f>SUM(AM68,AN68,AO68)</f>
        <v>106000</v>
      </c>
      <c r="AQ68" s="97">
        <v>151000</v>
      </c>
      <c r="AR68" s="28"/>
      <c r="AS68" s="28"/>
      <c r="AT68" s="40">
        <f>SUM(AQ68,AR68,AS68)</f>
        <v>151000</v>
      </c>
      <c r="AU68" s="22"/>
      <c r="AV68" s="22"/>
      <c r="AW68" s="22"/>
      <c r="AX68" s="40">
        <f>SUM(AU68,AV68,AW68)</f>
        <v>0</v>
      </c>
      <c r="AY68" s="3">
        <f>SUM(F68,J68,N68,R68,V68,Z68,AD68,AH68,AL68,AP68,AT68,AX68)</f>
        <v>552500</v>
      </c>
      <c r="AZ68" s="6">
        <v>560000</v>
      </c>
      <c r="BA68" s="2">
        <f t="shared" si="13"/>
        <v>7500</v>
      </c>
      <c r="BB68" s="17">
        <f>SUM(AY68/AZ68)</f>
        <v>0.9866071428571429</v>
      </c>
    </row>
    <row r="69" spans="1:54" s="56" customFormat="1" ht="17.25" thickBot="1">
      <c r="A69" s="146"/>
      <c r="B69" s="50" t="s">
        <v>65</v>
      </c>
      <c r="C69" s="16"/>
      <c r="D69" s="16"/>
      <c r="E69" s="16"/>
      <c r="F69" s="87">
        <f t="shared" si="1"/>
        <v>0</v>
      </c>
      <c r="G69" s="16"/>
      <c r="H69" s="16"/>
      <c r="I69" s="16"/>
      <c r="J69" s="47">
        <f t="shared" si="2"/>
        <v>0</v>
      </c>
      <c r="K69" s="16"/>
      <c r="L69" s="16"/>
      <c r="M69" s="49"/>
      <c r="N69" s="47">
        <f t="shared" si="3"/>
        <v>0</v>
      </c>
      <c r="O69" s="16"/>
      <c r="P69" s="16"/>
      <c r="Q69" s="16"/>
      <c r="R69" s="86">
        <f t="shared" si="4"/>
        <v>0</v>
      </c>
      <c r="S69" s="16"/>
      <c r="T69" s="16"/>
      <c r="U69" s="16"/>
      <c r="V69" s="86">
        <f t="shared" si="5"/>
        <v>0</v>
      </c>
      <c r="W69" s="16"/>
      <c r="X69" s="16"/>
      <c r="Y69" s="16"/>
      <c r="Z69" s="86">
        <f t="shared" si="6"/>
        <v>0</v>
      </c>
      <c r="AA69" s="49"/>
      <c r="AB69" s="30"/>
      <c r="AC69" s="30"/>
      <c r="AD69" s="47">
        <f t="shared" si="7"/>
        <v>0</v>
      </c>
      <c r="AE69" s="49"/>
      <c r="AF69" s="49"/>
      <c r="AG69" s="49"/>
      <c r="AH69" s="47">
        <f t="shared" si="8"/>
        <v>0</v>
      </c>
      <c r="AI69" s="49"/>
      <c r="AJ69" s="49"/>
      <c r="AK69" s="49"/>
      <c r="AL69" s="47">
        <f t="shared" si="9"/>
        <v>0</v>
      </c>
      <c r="AM69" s="49"/>
      <c r="AN69" s="51"/>
      <c r="AO69" s="51"/>
      <c r="AP69" s="48">
        <f aca="true" t="shared" si="20" ref="AP69:AP74">SUM(AM69,AN69,AO69)</f>
        <v>0</v>
      </c>
      <c r="AQ69" s="119"/>
      <c r="AR69" s="52"/>
      <c r="AS69" s="52"/>
      <c r="AT69" s="47">
        <f aca="true" t="shared" si="21" ref="AT69:AT74">SUM(AQ69,AR69,AS69)</f>
        <v>0</v>
      </c>
      <c r="AU69" s="49"/>
      <c r="AV69" s="49"/>
      <c r="AW69" s="49"/>
      <c r="AX69" s="47">
        <f aca="true" t="shared" si="22" ref="AX69:AX74">SUM(AU69,AV69,AW69)</f>
        <v>0</v>
      </c>
      <c r="AY69" s="53">
        <f aca="true" t="shared" si="23" ref="AY69:AY74">SUM(F69,J69,N69,R69,V69,Z69,AD69,AH69,AL69,AP69,AT69,AX69)</f>
        <v>0</v>
      </c>
      <c r="AZ69" s="54"/>
      <c r="BA69" s="53">
        <f t="shared" si="13"/>
        <v>0</v>
      </c>
      <c r="BB69" s="55"/>
    </row>
    <row r="70" spans="1:54" s="79" customFormat="1" ht="17.25" thickTop="1">
      <c r="A70" s="125" t="s">
        <v>100</v>
      </c>
      <c r="B70" s="7" t="s">
        <v>67</v>
      </c>
      <c r="C70" s="12">
        <v>293100</v>
      </c>
      <c r="D70" s="12"/>
      <c r="E70" s="35"/>
      <c r="F70" s="46">
        <f>SUM(C70,D70,E70)</f>
        <v>293100</v>
      </c>
      <c r="G70" s="35">
        <v>278900</v>
      </c>
      <c r="H70" s="73"/>
      <c r="I70" s="73"/>
      <c r="J70" s="37">
        <f>SUM(G70,H70,I70)</f>
        <v>278900</v>
      </c>
      <c r="K70" s="35">
        <v>858400</v>
      </c>
      <c r="L70" s="73"/>
      <c r="M70" s="74"/>
      <c r="N70" s="37">
        <f>SUM(K70,L70,M70)</f>
        <v>858400</v>
      </c>
      <c r="O70" s="36">
        <v>726400</v>
      </c>
      <c r="P70" s="73"/>
      <c r="Q70" s="73"/>
      <c r="R70" s="39">
        <f>SUM(O70,P70,Q70)</f>
        <v>726400</v>
      </c>
      <c r="S70" s="73"/>
      <c r="T70" s="73"/>
      <c r="U70" s="73"/>
      <c r="V70" s="39">
        <f>SUM(S70,T70,U70)</f>
        <v>0</v>
      </c>
      <c r="W70" s="73"/>
      <c r="X70" s="73"/>
      <c r="Y70" s="73"/>
      <c r="Z70" s="39">
        <f>SUM(W70,X70,Y70)</f>
        <v>0</v>
      </c>
      <c r="AA70" s="74">
        <v>264200</v>
      </c>
      <c r="AB70" s="75"/>
      <c r="AC70" s="75"/>
      <c r="AD70" s="40">
        <f>SUM(AA70,AB70,AC70)</f>
        <v>264200</v>
      </c>
      <c r="AE70" s="74">
        <v>134200</v>
      </c>
      <c r="AF70" s="74"/>
      <c r="AG70" s="74"/>
      <c r="AH70" s="40">
        <f>SUM(AE70,AF70,AG70)</f>
        <v>134200</v>
      </c>
      <c r="AI70" s="74">
        <v>417000</v>
      </c>
      <c r="AJ70" s="74"/>
      <c r="AK70" s="74"/>
      <c r="AL70" s="40">
        <f>SUM(AI70,AJ70,AK70)</f>
        <v>417000</v>
      </c>
      <c r="AM70" s="74">
        <v>412000</v>
      </c>
      <c r="AN70" s="76"/>
      <c r="AO70" s="76"/>
      <c r="AP70" s="42">
        <f t="shared" si="20"/>
        <v>412000</v>
      </c>
      <c r="AQ70" s="120">
        <v>383800</v>
      </c>
      <c r="AR70" s="77"/>
      <c r="AS70" s="77"/>
      <c r="AT70" s="40">
        <f t="shared" si="21"/>
        <v>383800</v>
      </c>
      <c r="AU70" s="74"/>
      <c r="AV70" s="74"/>
      <c r="AW70" s="74"/>
      <c r="AX70" s="40">
        <f t="shared" si="22"/>
        <v>0</v>
      </c>
      <c r="AY70" s="3">
        <f t="shared" si="23"/>
        <v>3768000</v>
      </c>
      <c r="AZ70" s="78">
        <v>3768000</v>
      </c>
      <c r="BA70" s="2">
        <f>SUM(AZ70-AY70)</f>
        <v>0</v>
      </c>
      <c r="BB70" s="17">
        <f>SUM(AY70/AZ70)</f>
        <v>1</v>
      </c>
    </row>
    <row r="71" spans="1:54" s="79" customFormat="1" ht="16.5">
      <c r="A71" s="126"/>
      <c r="B71" s="7" t="s">
        <v>33</v>
      </c>
      <c r="C71" s="12">
        <v>99000</v>
      </c>
      <c r="D71" s="12"/>
      <c r="E71" s="35"/>
      <c r="F71" s="46">
        <f>SUM(C71,D71,E71)</f>
        <v>99000</v>
      </c>
      <c r="G71" s="35"/>
      <c r="H71" s="73"/>
      <c r="I71" s="73"/>
      <c r="J71" s="37">
        <f>SUM(G71,H71,I71)</f>
        <v>0</v>
      </c>
      <c r="K71" s="35">
        <v>131400</v>
      </c>
      <c r="L71" s="73"/>
      <c r="M71" s="74"/>
      <c r="N71" s="37">
        <f>SUM(K71,L71,M71)</f>
        <v>131400</v>
      </c>
      <c r="O71" s="73">
        <v>32400</v>
      </c>
      <c r="P71" s="73"/>
      <c r="Q71" s="73"/>
      <c r="R71" s="39">
        <f>SUM(O71,P71,Q71)</f>
        <v>32400</v>
      </c>
      <c r="S71" s="73"/>
      <c r="T71" s="73"/>
      <c r="U71" s="73"/>
      <c r="V71" s="39">
        <f>SUM(S71,T71,U71)</f>
        <v>0</v>
      </c>
      <c r="W71" s="73"/>
      <c r="X71" s="73"/>
      <c r="Y71" s="73"/>
      <c r="Z71" s="39">
        <f>SUM(W71,X71,Y71)</f>
        <v>0</v>
      </c>
      <c r="AA71" s="74"/>
      <c r="AB71" s="75"/>
      <c r="AC71" s="75"/>
      <c r="AD71" s="40">
        <f>SUM(AA71,AB71,AC71)</f>
        <v>0</v>
      </c>
      <c r="AE71" s="74"/>
      <c r="AF71" s="74"/>
      <c r="AG71" s="74"/>
      <c r="AH71" s="40">
        <f>SUM(AE71,AF71,AG71)</f>
        <v>0</v>
      </c>
      <c r="AI71" s="74">
        <v>48000</v>
      </c>
      <c r="AJ71" s="74"/>
      <c r="AK71" s="74"/>
      <c r="AL71" s="40">
        <f>SUM(AI71,AJ71,AK71)</f>
        <v>48000</v>
      </c>
      <c r="AM71" s="74">
        <v>146000</v>
      </c>
      <c r="AN71" s="76"/>
      <c r="AO71" s="76"/>
      <c r="AP71" s="42">
        <f t="shared" si="20"/>
        <v>146000</v>
      </c>
      <c r="AQ71" s="120">
        <v>53200</v>
      </c>
      <c r="AR71" s="77"/>
      <c r="AS71" s="77"/>
      <c r="AT71" s="40">
        <f t="shared" si="21"/>
        <v>53200</v>
      </c>
      <c r="AU71" s="74"/>
      <c r="AV71" s="74"/>
      <c r="AW71" s="74"/>
      <c r="AX71" s="40">
        <f t="shared" si="22"/>
        <v>0</v>
      </c>
      <c r="AY71" s="3">
        <f t="shared" si="23"/>
        <v>510000</v>
      </c>
      <c r="AZ71" s="78">
        <v>510000</v>
      </c>
      <c r="BA71" s="2">
        <f>SUM(AZ71-AY71)</f>
        <v>0</v>
      </c>
      <c r="BB71" s="17">
        <f>SUM(AY71/AZ71)</f>
        <v>1</v>
      </c>
    </row>
    <row r="72" spans="1:54" s="79" customFormat="1" ht="16.5">
      <c r="A72" s="126"/>
      <c r="B72" s="7" t="s">
        <v>34</v>
      </c>
      <c r="C72" s="12">
        <v>109000</v>
      </c>
      <c r="D72" s="12"/>
      <c r="E72" s="35"/>
      <c r="F72" s="46">
        <f>SUM(C72,D72,E72)</f>
        <v>109000</v>
      </c>
      <c r="G72" s="35"/>
      <c r="H72" s="73"/>
      <c r="I72" s="73"/>
      <c r="J72" s="37">
        <f>SUM(G72,H72,I72)</f>
        <v>0</v>
      </c>
      <c r="K72" s="35">
        <v>158200</v>
      </c>
      <c r="L72" s="73"/>
      <c r="M72" s="73"/>
      <c r="N72" s="37">
        <f>SUM(K72,L72,M72)</f>
        <v>158200</v>
      </c>
      <c r="O72" s="36">
        <v>106600</v>
      </c>
      <c r="P72" s="73"/>
      <c r="Q72" s="73"/>
      <c r="R72" s="39">
        <f>SUM(O72,P72,Q72)</f>
        <v>106600</v>
      </c>
      <c r="S72" s="73"/>
      <c r="T72" s="73"/>
      <c r="U72" s="73"/>
      <c r="V72" s="39">
        <f>SUM(S72,T72,U72)</f>
        <v>0</v>
      </c>
      <c r="W72" s="73"/>
      <c r="X72" s="73"/>
      <c r="Y72" s="73"/>
      <c r="Z72" s="39">
        <f>SUM(W72,X72,Y72)</f>
        <v>0</v>
      </c>
      <c r="AA72" s="74">
        <v>47200</v>
      </c>
      <c r="AB72" s="75"/>
      <c r="AC72" s="75"/>
      <c r="AD72" s="40">
        <f>SUM(AA72,AB72,AC72)</f>
        <v>47200</v>
      </c>
      <c r="AE72" s="74"/>
      <c r="AF72" s="74"/>
      <c r="AG72" s="74"/>
      <c r="AH72" s="40">
        <f>SUM(AE72,AF72,AG72)</f>
        <v>0</v>
      </c>
      <c r="AI72" s="74">
        <v>45600</v>
      </c>
      <c r="AJ72" s="74"/>
      <c r="AK72" s="74"/>
      <c r="AL72" s="40">
        <f>SUM(AI72,AJ72,AK72)</f>
        <v>45600</v>
      </c>
      <c r="AM72" s="74">
        <v>21600</v>
      </c>
      <c r="AN72" s="76"/>
      <c r="AO72" s="76"/>
      <c r="AP72" s="42">
        <f t="shared" si="20"/>
        <v>21600</v>
      </c>
      <c r="AQ72" s="120">
        <v>6800</v>
      </c>
      <c r="AR72" s="77"/>
      <c r="AS72" s="77"/>
      <c r="AT72" s="40">
        <f t="shared" si="21"/>
        <v>6800</v>
      </c>
      <c r="AU72" s="74"/>
      <c r="AV72" s="74"/>
      <c r="AW72" s="74"/>
      <c r="AX72" s="40">
        <f t="shared" si="22"/>
        <v>0</v>
      </c>
      <c r="AY72" s="3">
        <f t="shared" si="23"/>
        <v>495000</v>
      </c>
      <c r="AZ72" s="78">
        <v>495000</v>
      </c>
      <c r="BA72" s="2">
        <f>SUM(AZ72-AY72)</f>
        <v>0</v>
      </c>
      <c r="BB72" s="17">
        <f>SUM(AY72/AZ72)</f>
        <v>1</v>
      </c>
    </row>
    <row r="73" spans="1:54" s="79" customFormat="1" ht="16.5">
      <c r="A73" s="126"/>
      <c r="B73" s="7" t="s">
        <v>82</v>
      </c>
      <c r="C73" s="12"/>
      <c r="D73" s="12"/>
      <c r="E73" s="12"/>
      <c r="F73" s="46">
        <f>SUM(C73,D73,E73)</f>
        <v>0</v>
      </c>
      <c r="G73" s="73"/>
      <c r="H73" s="73"/>
      <c r="I73" s="73"/>
      <c r="J73" s="37">
        <f>SUM(G73,H73,I73)</f>
        <v>0</v>
      </c>
      <c r="K73" s="73">
        <v>384000</v>
      </c>
      <c r="L73" s="73"/>
      <c r="M73" s="73"/>
      <c r="N73" s="37">
        <f>SUM(K73,L73,M73)</f>
        <v>384000</v>
      </c>
      <c r="O73" s="34">
        <v>370800</v>
      </c>
      <c r="P73" s="73"/>
      <c r="Q73" s="73"/>
      <c r="R73" s="39">
        <f>SUM(O73,P73,Q73)</f>
        <v>370800</v>
      </c>
      <c r="S73" s="73">
        <v>335200</v>
      </c>
      <c r="T73" s="73"/>
      <c r="U73" s="73"/>
      <c r="V73" s="39">
        <f>SUM(S73,T73,U73)</f>
        <v>335200</v>
      </c>
      <c r="W73" s="73">
        <v>335200</v>
      </c>
      <c r="X73" s="73"/>
      <c r="Y73" s="73"/>
      <c r="Z73" s="39">
        <f>SUM(W73,X73,Y73)</f>
        <v>335200</v>
      </c>
      <c r="AA73" s="74"/>
      <c r="AB73" s="75"/>
      <c r="AC73" s="75"/>
      <c r="AD73" s="40">
        <f>SUM(AA73,AB73,AC73)</f>
        <v>0</v>
      </c>
      <c r="AE73" s="74">
        <v>424925</v>
      </c>
      <c r="AF73" s="74"/>
      <c r="AG73" s="74"/>
      <c r="AH73" s="40">
        <f>SUM(AE73,AF73,AG73)</f>
        <v>424925</v>
      </c>
      <c r="AI73" s="74">
        <v>390525</v>
      </c>
      <c r="AJ73" s="74"/>
      <c r="AK73" s="74"/>
      <c r="AL73" s="40">
        <f>SUM(AI73,AJ73,AK73)</f>
        <v>390525</v>
      </c>
      <c r="AM73" s="74">
        <v>390525</v>
      </c>
      <c r="AN73" s="76"/>
      <c r="AO73" s="76"/>
      <c r="AP73" s="42">
        <f t="shared" si="20"/>
        <v>390525</v>
      </c>
      <c r="AQ73" s="120">
        <v>430530</v>
      </c>
      <c r="AR73" s="77"/>
      <c r="AS73" s="77"/>
      <c r="AT73" s="40">
        <f t="shared" si="21"/>
        <v>430530</v>
      </c>
      <c r="AU73" s="74">
        <v>70295</v>
      </c>
      <c r="AV73" s="74"/>
      <c r="AW73" s="74"/>
      <c r="AX73" s="40">
        <f t="shared" si="22"/>
        <v>70295</v>
      </c>
      <c r="AY73" s="3">
        <f t="shared" si="23"/>
        <v>3132000</v>
      </c>
      <c r="AZ73" s="78">
        <v>3132000</v>
      </c>
      <c r="BA73" s="2">
        <f>SUM(AZ73-AY73)</f>
        <v>0</v>
      </c>
      <c r="BB73" s="17">
        <f>SUM(AY73/AZ73)</f>
        <v>1</v>
      </c>
    </row>
    <row r="74" spans="1:54" s="56" customFormat="1" ht="16.5">
      <c r="A74" s="127"/>
      <c r="B74" s="66"/>
      <c r="C74" s="16"/>
      <c r="D74" s="16"/>
      <c r="E74" s="16"/>
      <c r="F74" s="87">
        <f>SUM(C74,D74,E74)</f>
        <v>0</v>
      </c>
      <c r="G74" s="67"/>
      <c r="H74" s="67"/>
      <c r="I74" s="67"/>
      <c r="J74" s="47">
        <f>SUM(G74,H74,I74)</f>
        <v>0</v>
      </c>
      <c r="K74" s="67"/>
      <c r="L74" s="67"/>
      <c r="M74" s="67"/>
      <c r="N74" s="47">
        <f>SUM(K74,L74,M74)</f>
        <v>0</v>
      </c>
      <c r="O74" s="67"/>
      <c r="P74" s="67"/>
      <c r="Q74" s="67"/>
      <c r="R74" s="86">
        <f>SUM(O74,P74,Q74)</f>
        <v>0</v>
      </c>
      <c r="S74" s="67"/>
      <c r="T74" s="67"/>
      <c r="U74" s="67"/>
      <c r="V74" s="86">
        <f>SUM(S74,T74,U74)</f>
        <v>0</v>
      </c>
      <c r="W74" s="67"/>
      <c r="X74" s="67"/>
      <c r="Y74" s="67"/>
      <c r="Z74" s="86">
        <f>SUM(W74,X74,Y74)</f>
        <v>0</v>
      </c>
      <c r="AA74" s="68"/>
      <c r="AB74" s="69"/>
      <c r="AC74" s="69"/>
      <c r="AD74" s="47">
        <f>SUM(AA74,AB74,AC74)</f>
        <v>0</v>
      </c>
      <c r="AE74" s="68"/>
      <c r="AF74" s="68"/>
      <c r="AG74" s="68"/>
      <c r="AH74" s="47">
        <f>SUM(AE74,AF74,AG74)</f>
        <v>0</v>
      </c>
      <c r="AI74" s="68"/>
      <c r="AJ74" s="68"/>
      <c r="AK74" s="68"/>
      <c r="AL74" s="47">
        <f>SUM(AI74,AJ74,AK74)</f>
        <v>0</v>
      </c>
      <c r="AM74" s="68"/>
      <c r="AN74" s="70"/>
      <c r="AO74" s="70"/>
      <c r="AP74" s="48">
        <f t="shared" si="20"/>
        <v>0</v>
      </c>
      <c r="AQ74" s="121"/>
      <c r="AR74" s="71"/>
      <c r="AS74" s="71"/>
      <c r="AT74" s="47">
        <f t="shared" si="21"/>
        <v>0</v>
      </c>
      <c r="AU74" s="68"/>
      <c r="AV74" s="68"/>
      <c r="AW74" s="68"/>
      <c r="AX74" s="47">
        <f t="shared" si="22"/>
        <v>0</v>
      </c>
      <c r="AY74" s="53">
        <f t="shared" si="23"/>
        <v>0</v>
      </c>
      <c r="AZ74" s="72"/>
      <c r="BA74" s="53">
        <f>SUM(AZ74-AY74)</f>
        <v>0</v>
      </c>
      <c r="BB74" s="55"/>
    </row>
    <row r="75" spans="1:54" s="14" customFormat="1" ht="20.25" thickBot="1">
      <c r="A75" s="144" t="s">
        <v>14</v>
      </c>
      <c r="B75" s="145"/>
      <c r="C75" s="18">
        <f aca="true" t="shared" si="24" ref="C75:AL75">SUM(C4:C74)</f>
        <v>585100</v>
      </c>
      <c r="D75" s="18">
        <f t="shared" si="24"/>
        <v>390918</v>
      </c>
      <c r="E75" s="18">
        <f t="shared" si="24"/>
        <v>0</v>
      </c>
      <c r="F75" s="18">
        <f t="shared" si="24"/>
        <v>976018</v>
      </c>
      <c r="G75" s="18">
        <f t="shared" si="24"/>
        <v>931552</v>
      </c>
      <c r="H75" s="18">
        <f t="shared" si="24"/>
        <v>347316</v>
      </c>
      <c r="I75" s="18">
        <f t="shared" si="24"/>
        <v>1343219</v>
      </c>
      <c r="J75" s="18">
        <f t="shared" si="24"/>
        <v>2622087</v>
      </c>
      <c r="K75" s="18">
        <f t="shared" si="24"/>
        <v>3931814</v>
      </c>
      <c r="L75" s="103">
        <f t="shared" si="24"/>
        <v>460178</v>
      </c>
      <c r="M75" s="18">
        <f t="shared" si="24"/>
        <v>2505611</v>
      </c>
      <c r="N75" s="18">
        <f t="shared" si="24"/>
        <v>6897603</v>
      </c>
      <c r="O75" s="18">
        <f>SUM(O4:O74)</f>
        <v>4937661</v>
      </c>
      <c r="P75" s="103">
        <f t="shared" si="24"/>
        <v>640075</v>
      </c>
      <c r="Q75" s="18">
        <f t="shared" si="24"/>
        <v>3559471</v>
      </c>
      <c r="R75" s="18">
        <f t="shared" si="24"/>
        <v>9137207</v>
      </c>
      <c r="S75" s="18">
        <f t="shared" si="24"/>
        <v>2327810</v>
      </c>
      <c r="T75" s="18">
        <f t="shared" si="24"/>
        <v>545553</v>
      </c>
      <c r="U75" s="18">
        <f t="shared" si="24"/>
        <v>4739850</v>
      </c>
      <c r="V75" s="18">
        <f t="shared" si="24"/>
        <v>7613213</v>
      </c>
      <c r="W75" s="18">
        <f t="shared" si="24"/>
        <v>1908544</v>
      </c>
      <c r="X75" s="18">
        <f t="shared" si="24"/>
        <v>595980</v>
      </c>
      <c r="Y75" s="18">
        <v>3339815</v>
      </c>
      <c r="Z75" s="18">
        <f t="shared" si="24"/>
        <v>5844339</v>
      </c>
      <c r="AA75" s="32">
        <f t="shared" si="24"/>
        <v>2465708</v>
      </c>
      <c r="AB75" s="32">
        <f t="shared" si="24"/>
        <v>315273</v>
      </c>
      <c r="AC75" s="63">
        <f t="shared" si="24"/>
        <v>123500</v>
      </c>
      <c r="AD75" s="32">
        <f t="shared" si="24"/>
        <v>2904481</v>
      </c>
      <c r="AE75" s="32">
        <f t="shared" si="24"/>
        <v>2264044</v>
      </c>
      <c r="AF75" s="32">
        <f t="shared" si="24"/>
        <v>558991</v>
      </c>
      <c r="AG75" s="32">
        <f t="shared" si="24"/>
        <v>2307558</v>
      </c>
      <c r="AH75" s="32">
        <f t="shared" si="24"/>
        <v>5130593</v>
      </c>
      <c r="AI75" s="32">
        <f t="shared" si="24"/>
        <v>3994313</v>
      </c>
      <c r="AJ75" s="32">
        <f t="shared" si="24"/>
        <v>681036</v>
      </c>
      <c r="AK75" s="32">
        <f t="shared" si="24"/>
        <v>3202999</v>
      </c>
      <c r="AL75" s="32">
        <f t="shared" si="24"/>
        <v>7878348</v>
      </c>
      <c r="AM75" s="32">
        <f>SUM(AM4:AM74)</f>
        <v>3279219</v>
      </c>
      <c r="AN75" s="33">
        <f aca="true" t="shared" si="25" ref="AN75:BA75">SUM(AN4:AN74)</f>
        <v>686667</v>
      </c>
      <c r="AO75" s="33">
        <f>SUM(AO4:AO74)</f>
        <v>4938325</v>
      </c>
      <c r="AP75" s="32">
        <f t="shared" si="25"/>
        <v>8904211</v>
      </c>
      <c r="AQ75" s="18">
        <f>SUM(AQ4:AQ74)</f>
        <v>6253029</v>
      </c>
      <c r="AR75" s="32">
        <f t="shared" si="25"/>
        <v>585293</v>
      </c>
      <c r="AS75" s="32">
        <f t="shared" si="25"/>
        <v>3656104</v>
      </c>
      <c r="AT75" s="32">
        <f t="shared" si="25"/>
        <v>10494426</v>
      </c>
      <c r="AU75" s="32">
        <f t="shared" si="25"/>
        <v>2757302</v>
      </c>
      <c r="AV75" s="32">
        <f t="shared" si="25"/>
        <v>706218</v>
      </c>
      <c r="AW75" s="32">
        <f t="shared" si="25"/>
        <v>973993</v>
      </c>
      <c r="AX75" s="32">
        <f t="shared" si="25"/>
        <v>4437513</v>
      </c>
      <c r="AY75" s="19">
        <f>SUM(AY4:AY74)</f>
        <v>72840039</v>
      </c>
      <c r="AZ75" s="20">
        <f>SUM(AZ4:AZ74)</f>
        <v>74399000</v>
      </c>
      <c r="BA75" s="20">
        <f t="shared" si="25"/>
        <v>1558961</v>
      </c>
      <c r="BB75" s="21">
        <f>SUM(AY75/AZ75)</f>
        <v>0.9790459414777081</v>
      </c>
    </row>
    <row r="76" ht="16.5">
      <c r="AY76" s="96"/>
    </row>
    <row r="77" spans="44:51" ht="16.5">
      <c r="AR77" s="61"/>
      <c r="AV77" s="64"/>
      <c r="AX77" s="59" t="s">
        <v>104</v>
      </c>
      <c r="AY77" s="15">
        <f>SUM(C75,G75,K75,O75,S75,W75,AA75,AE75,AI75,AM75,AQ75,AU75)</f>
        <v>35636096</v>
      </c>
    </row>
    <row r="78" spans="49:51" ht="16.5">
      <c r="AW78" s="64"/>
      <c r="AX78" s="64" t="s">
        <v>105</v>
      </c>
      <c r="AY78" s="15">
        <f>SUM(D75,H75,L75,P75,T75,X75,AB75,AF75,AJ75,AN75,AR75,AV75)</f>
        <v>6513498</v>
      </c>
    </row>
    <row r="79" spans="49:51" ht="16.5">
      <c r="AW79" s="64"/>
      <c r="AX79" s="62" t="s">
        <v>98</v>
      </c>
      <c r="AY79" s="15">
        <f>SUM(E75,I75,M75,Q75,U75,Y75,AC75,AG75,AK75,AO75,AS75,AW75)</f>
        <v>30690445</v>
      </c>
    </row>
    <row r="80" spans="49:51" ht="16.5">
      <c r="AW80" s="64"/>
      <c r="AX80" s="64"/>
      <c r="AY80" s="15">
        <f>SUM(AY77:AY79)</f>
        <v>72840039</v>
      </c>
    </row>
    <row r="81" spans="49:50" ht="16.5">
      <c r="AW81" s="64"/>
      <c r="AX81" s="64"/>
    </row>
  </sheetData>
  <sheetProtection/>
  <autoFilter ref="BA1:BB81"/>
  <mergeCells count="64">
    <mergeCell ref="C1:F1"/>
    <mergeCell ref="AE2:AE3"/>
    <mergeCell ref="AU1:AX1"/>
    <mergeCell ref="A75:B75"/>
    <mergeCell ref="A56:A63"/>
    <mergeCell ref="A64:A69"/>
    <mergeCell ref="A33:A37"/>
    <mergeCell ref="A29:A32"/>
    <mergeCell ref="A11:A28"/>
    <mergeCell ref="A38:A45"/>
    <mergeCell ref="A1:B3"/>
    <mergeCell ref="AQ2:AQ3"/>
    <mergeCell ref="A46:A48"/>
    <mergeCell ref="A4:A10"/>
    <mergeCell ref="A49:A55"/>
    <mergeCell ref="AA1:AD1"/>
    <mergeCell ref="AE1:AH1"/>
    <mergeCell ref="AI1:AL1"/>
    <mergeCell ref="AB2:AC2"/>
    <mergeCell ref="AA2:AA3"/>
    <mergeCell ref="AD2:AD3"/>
    <mergeCell ref="AM1:AP1"/>
    <mergeCell ref="AQ1:AT1"/>
    <mergeCell ref="G1:J1"/>
    <mergeCell ref="K1:N1"/>
    <mergeCell ref="O1:R1"/>
    <mergeCell ref="S1:V1"/>
    <mergeCell ref="W1:Z1"/>
    <mergeCell ref="AR2:AS2"/>
    <mergeCell ref="AT2:AT3"/>
    <mergeCell ref="AU2:AU3"/>
    <mergeCell ref="AF2:AG2"/>
    <mergeCell ref="AH2:AH3"/>
    <mergeCell ref="AI2:AI3"/>
    <mergeCell ref="AJ2:AK2"/>
    <mergeCell ref="AL2:AL3"/>
    <mergeCell ref="AM2:AM3"/>
    <mergeCell ref="AP2:AP3"/>
    <mergeCell ref="C2:C3"/>
    <mergeCell ref="F2:F3"/>
    <mergeCell ref="G2:G3"/>
    <mergeCell ref="J2:J3"/>
    <mergeCell ref="H2:I2"/>
    <mergeCell ref="D2:E2"/>
    <mergeCell ref="AZ1:AZ3"/>
    <mergeCell ref="BA1:BA3"/>
    <mergeCell ref="BB1:BB3"/>
    <mergeCell ref="S2:S3"/>
    <mergeCell ref="V2:V3"/>
    <mergeCell ref="W2:W3"/>
    <mergeCell ref="Z2:Z3"/>
    <mergeCell ref="AV2:AW2"/>
    <mergeCell ref="AX2:AX3"/>
    <mergeCell ref="AN2:AO2"/>
    <mergeCell ref="X2:Y2"/>
    <mergeCell ref="T2:U2"/>
    <mergeCell ref="P2:Q2"/>
    <mergeCell ref="L2:M2"/>
    <mergeCell ref="A70:A74"/>
    <mergeCell ref="AY1:AY3"/>
    <mergeCell ref="K2:K3"/>
    <mergeCell ref="N2:N3"/>
    <mergeCell ref="O2:O3"/>
    <mergeCell ref="R2:R3"/>
  </mergeCells>
  <printOptions horizontalCentered="1"/>
  <pageMargins left="0.1968503937007874" right="0.1968503937007874" top="0.3937007874015748" bottom="0.3937007874015748" header="0.31496062992125984" footer="0.31496062992125984"/>
  <pageSetup horizontalDpi="300" verticalDpi="300" orientation="portrait" paperSize="12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user01</cp:lastModifiedBy>
  <cp:lastPrinted>2019-06-18T02:55:08Z</cp:lastPrinted>
  <dcterms:created xsi:type="dcterms:W3CDTF">2007-11-16T01:00:46Z</dcterms:created>
  <dcterms:modified xsi:type="dcterms:W3CDTF">2020-09-18T02:44:22Z</dcterms:modified>
  <cp:category/>
  <cp:version/>
  <cp:contentType/>
  <cp:contentStatus/>
</cp:coreProperties>
</file>