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<sst xmlns="http://schemas.openxmlformats.org/spreadsheetml/2006/main" count="167" uniqueCount="106">
  <si>
    <t>外 文 系</t>
  </si>
  <si>
    <t>圖 資 所</t>
  </si>
  <si>
    <t>昆 蟲 系</t>
  </si>
  <si>
    <t>土 環 系</t>
  </si>
  <si>
    <t>生 技 所</t>
  </si>
  <si>
    <t>土 木 系</t>
  </si>
  <si>
    <t>醫 工 所</t>
  </si>
  <si>
    <t>生 科 系</t>
  </si>
  <si>
    <t>生 化 所</t>
  </si>
  <si>
    <t>生 醫 所</t>
  </si>
  <si>
    <t>財 金 系</t>
  </si>
  <si>
    <t>國 務 所</t>
  </si>
  <si>
    <t>運 健 所</t>
  </si>
  <si>
    <t>教 研 所</t>
  </si>
  <si>
    <t>總   計</t>
  </si>
  <si>
    <t>8月</t>
  </si>
  <si>
    <t>9月</t>
  </si>
  <si>
    <t>10月</t>
  </si>
  <si>
    <t>11月</t>
  </si>
  <si>
    <t>12月</t>
  </si>
  <si>
    <t>小計</t>
  </si>
  <si>
    <t>台 文 所</t>
  </si>
  <si>
    <t>園 藝 系</t>
  </si>
  <si>
    <t>應 經 系</t>
  </si>
  <si>
    <t>植 病 系</t>
  </si>
  <si>
    <t>生 機 系</t>
  </si>
  <si>
    <t>水 保 系</t>
  </si>
  <si>
    <t>食 生 系</t>
  </si>
  <si>
    <t>獸 醫 系</t>
  </si>
  <si>
    <t>獸 病 所</t>
  </si>
  <si>
    <t>環 工 系</t>
  </si>
  <si>
    <t>化 工 系</t>
  </si>
  <si>
    <t>材 料 系</t>
  </si>
  <si>
    <t>通 訊 所</t>
  </si>
  <si>
    <t>光 電 所</t>
  </si>
  <si>
    <t>分 生 所</t>
  </si>
  <si>
    <t>企 管 系</t>
  </si>
  <si>
    <t>行 銷 系</t>
  </si>
  <si>
    <t>2月</t>
  </si>
  <si>
    <t>預算額</t>
  </si>
  <si>
    <t>結餘額</t>
  </si>
  <si>
    <t>3月</t>
  </si>
  <si>
    <t>執行率</t>
  </si>
  <si>
    <t>4月</t>
  </si>
  <si>
    <t>5月</t>
  </si>
  <si>
    <t>6月</t>
  </si>
  <si>
    <t>微 衛 所</t>
  </si>
  <si>
    <t>基 資 所</t>
  </si>
  <si>
    <t>文 學 院</t>
  </si>
  <si>
    <t>農 資 院</t>
  </si>
  <si>
    <t>獸醫學院</t>
  </si>
  <si>
    <t>理 學 院</t>
  </si>
  <si>
    <t>工 學 院</t>
  </si>
  <si>
    <t>生 科 院</t>
  </si>
  <si>
    <t>生科院</t>
  </si>
  <si>
    <t>工學院</t>
  </si>
  <si>
    <t>理學院</t>
  </si>
  <si>
    <t>農資學院</t>
  </si>
  <si>
    <t>文學院</t>
  </si>
  <si>
    <t>景觀學程</t>
  </si>
  <si>
    <t>生 管 所</t>
  </si>
  <si>
    <t>法 律 系</t>
  </si>
  <si>
    <t>管理學院</t>
  </si>
  <si>
    <t>法政學院</t>
  </si>
  <si>
    <t>化 學 系</t>
  </si>
  <si>
    <t>電 機 系</t>
  </si>
  <si>
    <t>國 政 所</t>
  </si>
  <si>
    <t>中 文 系</t>
  </si>
  <si>
    <t>物理奈米</t>
  </si>
  <si>
    <t>動 科 系</t>
  </si>
  <si>
    <t>精 密 所</t>
  </si>
  <si>
    <t>歷 史 系</t>
  </si>
  <si>
    <t>資 管 系</t>
  </si>
  <si>
    <t>機 械 系</t>
  </si>
  <si>
    <t>科 管 所</t>
  </si>
  <si>
    <t>農 藝 系</t>
  </si>
  <si>
    <t>國農學程</t>
  </si>
  <si>
    <t>醫科學程</t>
  </si>
  <si>
    <t>跨文化學程</t>
  </si>
  <si>
    <t>植醫學程</t>
  </si>
  <si>
    <t>跨洲學程</t>
  </si>
  <si>
    <t>助學</t>
  </si>
  <si>
    <t>合計</t>
  </si>
  <si>
    <t>獎學</t>
  </si>
  <si>
    <t>1月</t>
  </si>
  <si>
    <t>7月</t>
  </si>
  <si>
    <t>食安所</t>
  </si>
  <si>
    <t>AA</t>
  </si>
  <si>
    <t>TA</t>
  </si>
  <si>
    <t>電資學院</t>
  </si>
  <si>
    <t>大數據</t>
  </si>
  <si>
    <t>應經、農經</t>
  </si>
  <si>
    <t>獎學金</t>
  </si>
  <si>
    <t>微基學程</t>
  </si>
  <si>
    <t>創產</t>
  </si>
  <si>
    <t>應數統計資科</t>
  </si>
  <si>
    <t>創產學院</t>
  </si>
  <si>
    <r>
      <rPr>
        <b/>
        <sz val="12"/>
        <color indexed="10"/>
        <rFont val="新細明體"/>
        <family val="1"/>
      </rPr>
      <t>111</t>
    </r>
    <r>
      <rPr>
        <b/>
        <sz val="12"/>
        <rFont val="新細明體"/>
        <family val="1"/>
      </rPr>
      <t>學年度</t>
    </r>
  </si>
  <si>
    <t>跨院</t>
  </si>
  <si>
    <t>醫學院</t>
  </si>
  <si>
    <t>跨院學程</t>
  </si>
  <si>
    <t>組醫學程</t>
  </si>
  <si>
    <t>醫學</t>
  </si>
  <si>
    <t>資 工 系</t>
  </si>
  <si>
    <t>會 計 系</t>
  </si>
  <si>
    <t>森 林 系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</si>
</sst>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#,##0.000_ "/>
    <numFmt numFmtId="179" formatCode="0.0%"/>
    <numFmt numFmtId="180" formatCode="_-* #,##0_-;\-* #,##0_-;_-* &quot;-&quot;??_-;_-@_-"/>
    <numFmt numFmtId="181" formatCode="#,##0_);[Red]\(#,##0\)"/>
    <numFmt numFmtId="182" formatCode="0;_ࣿ"/>
    <numFmt numFmtId="183" formatCode="0.0000_ "/>
    <numFmt numFmtId="184" formatCode="0.00_ "/>
    <numFmt numFmtId="185" formatCode="m&quot;月&quot;d&quot;日&quot;"/>
    <numFmt numFmtId="186" formatCode="#,##0;[Red]#,##0"/>
    <numFmt numFmtId="187" formatCode="#,##0_ ;[Red]\-#,##0\ "/>
    <numFmt numFmtId="188" formatCode="_-* #,##0.0_-;\-* #,##0.0_-;_-* &quot;-&quot;??_-;_-@_-"/>
  </numFmts>
  <fonts count="6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9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b/>
      <sz val="10"/>
      <name val="標楷體"/>
      <family val="4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8"/>
      <color indexed="10"/>
      <name val="新細明體"/>
      <family val="1"/>
    </font>
    <font>
      <b/>
      <sz val="9"/>
      <color indexed="10"/>
      <name val="新細明體"/>
      <family val="1"/>
    </font>
    <font>
      <b/>
      <sz val="8"/>
      <color indexed="12"/>
      <name val="新細明體"/>
      <family val="1"/>
    </font>
    <font>
      <b/>
      <sz val="10"/>
      <color indexed="8"/>
      <name val="標楷體"/>
      <family val="4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新細明體"/>
      <family val="1"/>
    </font>
    <font>
      <b/>
      <sz val="9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8"/>
      <color rgb="FFFF0000"/>
      <name val="新細明體"/>
      <family val="1"/>
    </font>
    <font>
      <b/>
      <sz val="9"/>
      <color rgb="FFFF0000"/>
      <name val="新細明體"/>
      <family val="1"/>
    </font>
    <font>
      <b/>
      <sz val="8"/>
      <color rgb="FF0000FF"/>
      <name val="新細明體"/>
      <family val="1"/>
    </font>
    <font>
      <b/>
      <sz val="10"/>
      <color theme="1"/>
      <name val="標楷體"/>
      <family val="4"/>
    </font>
    <font>
      <b/>
      <sz val="8"/>
      <color theme="1"/>
      <name val="Calibri"/>
      <family val="1"/>
    </font>
    <font>
      <sz val="8"/>
      <color theme="1"/>
      <name val="新細明體"/>
      <family val="1"/>
    </font>
    <font>
      <b/>
      <sz val="12"/>
      <color theme="1"/>
      <name val="新細明體"/>
      <family val="1"/>
    </font>
    <font>
      <b/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4" fillId="0" borderId="10" xfId="33" applyNumberFormat="1" applyFont="1" applyFill="1" applyBorder="1" applyAlignment="1">
      <alignment vertical="center"/>
      <protection/>
    </xf>
    <xf numFmtId="176" fontId="4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34" borderId="11" xfId="0" applyNumberFormat="1" applyFont="1" applyFill="1" applyBorder="1" applyAlignment="1">
      <alignment vertical="center"/>
    </xf>
    <xf numFmtId="176" fontId="55" fillId="0" borderId="10" xfId="33" applyNumberFormat="1" applyFont="1" applyFill="1" applyBorder="1" applyAlignment="1">
      <alignment vertical="center"/>
      <protection/>
    </xf>
    <xf numFmtId="176" fontId="55" fillId="33" borderId="10" xfId="33" applyNumberFormat="1" applyFont="1" applyFill="1" applyBorder="1" applyAlignment="1">
      <alignment vertical="center"/>
      <protection/>
    </xf>
    <xf numFmtId="176" fontId="55" fillId="0" borderId="10" xfId="0" applyNumberFormat="1" applyFont="1" applyFill="1" applyBorder="1" applyAlignment="1">
      <alignment vertical="center"/>
    </xf>
    <xf numFmtId="181" fontId="55" fillId="0" borderId="10" xfId="33" applyNumberFormat="1" applyFont="1" applyFill="1" applyBorder="1" applyAlignment="1">
      <alignment horizontal="right" vertical="center"/>
      <protection/>
    </xf>
    <xf numFmtId="181" fontId="55" fillId="0" borderId="10" xfId="33" applyNumberFormat="1" applyFont="1" applyFill="1" applyBorder="1" applyAlignment="1">
      <alignment vertical="center"/>
      <protection/>
    </xf>
    <xf numFmtId="176" fontId="55" fillId="0" borderId="12" xfId="33" applyNumberFormat="1" applyFont="1" applyFill="1" applyBorder="1" applyAlignment="1">
      <alignment vertical="center"/>
      <protection/>
    </xf>
    <xf numFmtId="176" fontId="55" fillId="0" borderId="11" xfId="0" applyNumberFormat="1" applyFont="1" applyFill="1" applyBorder="1" applyAlignment="1">
      <alignment vertical="center"/>
    </xf>
    <xf numFmtId="181" fontId="55" fillId="0" borderId="11" xfId="0" applyNumberFormat="1" applyFont="1" applyFill="1" applyBorder="1" applyAlignment="1">
      <alignment horizontal="right" vertical="center"/>
    </xf>
    <xf numFmtId="180" fontId="56" fillId="33" borderId="10" xfId="34" applyNumberFormat="1" applyFont="1" applyFill="1" applyBorder="1" applyAlignment="1">
      <alignment horizontal="right" vertical="center"/>
    </xf>
    <xf numFmtId="176" fontId="55" fillId="33" borderId="13" xfId="33" applyNumberFormat="1" applyFont="1" applyFill="1" applyBorder="1" applyAlignment="1">
      <alignment vertical="center"/>
      <protection/>
    </xf>
    <xf numFmtId="180" fontId="56" fillId="33" borderId="13" xfId="34" applyNumberFormat="1" applyFont="1" applyFill="1" applyBorder="1" applyAlignment="1">
      <alignment horizontal="right" vertical="center"/>
    </xf>
    <xf numFmtId="176" fontId="4" fillId="0" borderId="13" xfId="33" applyNumberFormat="1" applyFont="1" applyFill="1" applyBorder="1" applyAlignment="1">
      <alignment vertical="center"/>
      <protection/>
    </xf>
    <xf numFmtId="176" fontId="55" fillId="0" borderId="13" xfId="33" applyNumberFormat="1" applyFont="1" applyFill="1" applyBorder="1" applyAlignment="1">
      <alignment vertical="center"/>
      <protection/>
    </xf>
    <xf numFmtId="181" fontId="55" fillId="0" borderId="13" xfId="33" applyNumberFormat="1" applyFont="1" applyFill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181" fontId="57" fillId="0" borderId="0" xfId="0" applyNumberFormat="1" applyFont="1" applyAlignment="1">
      <alignment vertical="center"/>
    </xf>
    <xf numFmtId="176" fontId="58" fillId="0" borderId="0" xfId="0" applyNumberFormat="1" applyFont="1" applyAlignment="1">
      <alignment vertical="center"/>
    </xf>
    <xf numFmtId="176" fontId="57" fillId="0" borderId="0" xfId="0" applyNumberFormat="1" applyFont="1" applyAlignment="1">
      <alignment vertical="center"/>
    </xf>
    <xf numFmtId="176" fontId="55" fillId="33" borderId="14" xfId="33" applyNumberFormat="1" applyFont="1" applyFill="1" applyBorder="1" applyAlignment="1">
      <alignment vertical="center"/>
      <protection/>
    </xf>
    <xf numFmtId="176" fontId="55" fillId="33" borderId="14" xfId="0" applyNumberFormat="1" applyFont="1" applyFill="1" applyBorder="1" applyAlignment="1">
      <alignment vertical="center"/>
    </xf>
    <xf numFmtId="181" fontId="55" fillId="33" borderId="14" xfId="33" applyNumberFormat="1" applyFont="1" applyFill="1" applyBorder="1" applyAlignment="1">
      <alignment horizontal="right" vertical="center"/>
      <protection/>
    </xf>
    <xf numFmtId="181" fontId="55" fillId="33" borderId="14" xfId="33" applyNumberFormat="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176" fontId="4" fillId="33" borderId="13" xfId="33" applyNumberFormat="1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horizontal="center" vertical="center"/>
    </xf>
    <xf numFmtId="176" fontId="55" fillId="0" borderId="15" xfId="33" applyNumberFormat="1" applyFont="1" applyFill="1" applyBorder="1" applyAlignment="1">
      <alignment vertical="center"/>
      <protection/>
    </xf>
    <xf numFmtId="176" fontId="55" fillId="33" borderId="10" xfId="0" applyNumberFormat="1" applyFont="1" applyFill="1" applyBorder="1" applyAlignment="1">
      <alignment vertical="center"/>
    </xf>
    <xf numFmtId="181" fontId="55" fillId="33" borderId="10" xfId="33" applyNumberFormat="1" applyFont="1" applyFill="1" applyBorder="1" applyAlignment="1">
      <alignment horizontal="right" vertical="center"/>
      <protection/>
    </xf>
    <xf numFmtId="181" fontId="55" fillId="33" borderId="0" xfId="0" applyNumberFormat="1" applyFont="1" applyFill="1" applyBorder="1" applyAlignment="1">
      <alignment horizontal="right" vertical="center" wrapText="1"/>
    </xf>
    <xf numFmtId="181" fontId="4" fillId="0" borderId="10" xfId="33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55" fillId="33" borderId="10" xfId="33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59" fillId="33" borderId="10" xfId="33" applyNumberFormat="1" applyFont="1" applyFill="1" applyBorder="1" applyAlignment="1">
      <alignment vertical="center"/>
      <protection/>
    </xf>
    <xf numFmtId="176" fontId="55" fillId="0" borderId="10" xfId="33" applyNumberFormat="1" applyFont="1" applyFill="1" applyBorder="1" applyAlignment="1">
      <alignment horizontal="center" vertical="center"/>
      <protection/>
    </xf>
    <xf numFmtId="176" fontId="55" fillId="33" borderId="10" xfId="33" applyNumberFormat="1" applyFont="1" applyFill="1" applyBorder="1" applyAlignment="1">
      <alignment horizontal="center" vertical="center"/>
      <protection/>
    </xf>
    <xf numFmtId="181" fontId="4" fillId="0" borderId="13" xfId="33" applyNumberFormat="1" applyFont="1" applyFill="1" applyBorder="1" applyAlignment="1">
      <alignment vertical="center"/>
      <protection/>
    </xf>
    <xf numFmtId="181" fontId="4" fillId="33" borderId="14" xfId="33" applyNumberFormat="1" applyFont="1" applyFill="1" applyBorder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176" fontId="55" fillId="33" borderId="16" xfId="33" applyNumberFormat="1" applyFont="1" applyFill="1" applyBorder="1" applyAlignment="1">
      <alignment vertical="center"/>
      <protection/>
    </xf>
    <xf numFmtId="176" fontId="55" fillId="33" borderId="11" xfId="0" applyNumberFormat="1" applyFont="1" applyFill="1" applyBorder="1" applyAlignment="1">
      <alignment vertical="center"/>
    </xf>
    <xf numFmtId="180" fontId="60" fillId="33" borderId="10" xfId="34" applyNumberFormat="1" applyFont="1" applyFill="1" applyBorder="1" applyAlignment="1">
      <alignment horizontal="right" vertical="center"/>
    </xf>
    <xf numFmtId="176" fontId="61" fillId="33" borderId="10" xfId="33" applyNumberFormat="1" applyFont="1" applyFill="1" applyBorder="1" applyAlignment="1">
      <alignment vertical="center"/>
      <protection/>
    </xf>
    <xf numFmtId="176" fontId="4" fillId="33" borderId="13" xfId="33" applyNumberFormat="1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/>
      <protection/>
    </xf>
    <xf numFmtId="176" fontId="4" fillId="0" borderId="10" xfId="33" applyNumberFormat="1" applyFont="1" applyFill="1" applyBorder="1" applyAlignment="1">
      <alignment horizontal="center" vertical="center"/>
      <protection/>
    </xf>
    <xf numFmtId="0" fontId="62" fillId="35" borderId="13" xfId="33" applyFont="1" applyFill="1" applyBorder="1" applyAlignment="1">
      <alignment horizontal="center" vertical="center"/>
      <protection/>
    </xf>
    <xf numFmtId="0" fontId="62" fillId="35" borderId="10" xfId="33" applyFont="1" applyFill="1" applyBorder="1" applyAlignment="1">
      <alignment horizontal="center" vertical="center"/>
      <protection/>
    </xf>
    <xf numFmtId="181" fontId="63" fillId="33" borderId="0" xfId="0" applyNumberFormat="1" applyFont="1" applyFill="1" applyAlignment="1">
      <alignment vertical="center"/>
    </xf>
    <xf numFmtId="38" fontId="55" fillId="0" borderId="17" xfId="0" applyNumberFormat="1" applyFont="1" applyFill="1" applyBorder="1" applyAlignment="1">
      <alignment horizontal="right" vertical="center" wrapText="1"/>
    </xf>
    <xf numFmtId="38" fontId="55" fillId="0" borderId="10" xfId="33" applyNumberFormat="1" applyFont="1" applyFill="1" applyBorder="1" applyAlignment="1">
      <alignment horizontal="right" vertical="center"/>
      <protection/>
    </xf>
    <xf numFmtId="38" fontId="55" fillId="0" borderId="18" xfId="0" applyNumberFormat="1" applyFont="1" applyFill="1" applyBorder="1" applyAlignment="1">
      <alignment horizontal="right" vertical="center" wrapText="1"/>
    </xf>
    <xf numFmtId="38" fontId="55" fillId="33" borderId="14" xfId="33" applyNumberFormat="1" applyFont="1" applyFill="1" applyBorder="1" applyAlignment="1">
      <alignment horizontal="right" vertical="center"/>
      <protection/>
    </xf>
    <xf numFmtId="38" fontId="55" fillId="0" borderId="10" xfId="0" applyNumberFormat="1" applyFont="1" applyFill="1" applyBorder="1" applyAlignment="1">
      <alignment horizontal="right" vertical="center"/>
    </xf>
    <xf numFmtId="180" fontId="3" fillId="33" borderId="10" xfId="34" applyNumberFormat="1" applyFont="1" applyFill="1" applyBorder="1" applyAlignment="1">
      <alignment horizontal="right" vertical="center"/>
    </xf>
    <xf numFmtId="176" fontId="61" fillId="0" borderId="10" xfId="33" applyNumberFormat="1" applyFont="1" applyFill="1" applyBorder="1" applyAlignment="1">
      <alignment vertical="center"/>
      <protection/>
    </xf>
    <xf numFmtId="176" fontId="59" fillId="0" borderId="10" xfId="33" applyNumberFormat="1" applyFont="1" applyFill="1" applyBorder="1" applyAlignment="1">
      <alignment vertical="center"/>
      <protection/>
    </xf>
    <xf numFmtId="176" fontId="4" fillId="33" borderId="14" xfId="33" applyNumberFormat="1" applyFont="1" applyFill="1" applyBorder="1" applyAlignment="1">
      <alignment vertical="center"/>
      <protection/>
    </xf>
    <xf numFmtId="186" fontId="63" fillId="0" borderId="17" xfId="0" applyNumberFormat="1" applyFont="1" applyBorder="1" applyAlignment="1">
      <alignment horizontal="right" vertical="center" wrapText="1"/>
    </xf>
    <xf numFmtId="180" fontId="56" fillId="0" borderId="13" xfId="34" applyNumberFormat="1" applyFont="1" applyFill="1" applyBorder="1" applyAlignment="1">
      <alignment horizontal="right" vertical="center"/>
    </xf>
    <xf numFmtId="181" fontId="55" fillId="0" borderId="0" xfId="0" applyNumberFormat="1" applyFont="1" applyFill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176" fontId="55" fillId="33" borderId="12" xfId="33" applyNumberFormat="1" applyFont="1" applyFill="1" applyBorder="1" applyAlignment="1">
      <alignment vertical="center"/>
      <protection/>
    </xf>
    <xf numFmtId="38" fontId="55" fillId="33" borderId="10" xfId="33" applyNumberFormat="1" applyFont="1" applyFill="1" applyBorder="1" applyAlignment="1">
      <alignment horizontal="right" vertical="center"/>
      <protection/>
    </xf>
    <xf numFmtId="181" fontId="55" fillId="33" borderId="13" xfId="33" applyNumberFormat="1" applyFont="1" applyFill="1" applyBorder="1" applyAlignment="1">
      <alignment vertical="center"/>
      <protection/>
    </xf>
    <xf numFmtId="181" fontId="4" fillId="33" borderId="10" xfId="33" applyNumberFormat="1" applyFont="1" applyFill="1" applyBorder="1" applyAlignment="1">
      <alignment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177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vertical="center"/>
    </xf>
    <xf numFmtId="176" fontId="3" fillId="35" borderId="11" xfId="0" applyNumberFormat="1" applyFont="1" applyFill="1" applyBorder="1" applyAlignment="1">
      <alignment vertical="center"/>
    </xf>
    <xf numFmtId="179" fontId="3" fillId="33" borderId="19" xfId="47" applyNumberFormat="1" applyFont="1" applyFill="1" applyBorder="1" applyAlignment="1">
      <alignment vertical="center"/>
    </xf>
    <xf numFmtId="179" fontId="3" fillId="33" borderId="20" xfId="4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2" fillId="8" borderId="10" xfId="33" applyFont="1" applyFill="1" applyBorder="1" applyAlignment="1">
      <alignment horizontal="center" vertical="center"/>
      <protection/>
    </xf>
    <xf numFmtId="176" fontId="55" fillId="8" borderId="10" xfId="33" applyNumberFormat="1" applyFont="1" applyFill="1" applyBorder="1" applyAlignment="1">
      <alignment vertical="center"/>
      <protection/>
    </xf>
    <xf numFmtId="176" fontId="55" fillId="8" borderId="16" xfId="33" applyNumberFormat="1" applyFont="1" applyFill="1" applyBorder="1" applyAlignment="1">
      <alignment vertical="center"/>
      <protection/>
    </xf>
    <xf numFmtId="176" fontId="55" fillId="8" borderId="13" xfId="33" applyNumberFormat="1" applyFont="1" applyFill="1" applyBorder="1" applyAlignment="1">
      <alignment vertical="center"/>
      <protection/>
    </xf>
    <xf numFmtId="180" fontId="56" fillId="8" borderId="13" xfId="34" applyNumberFormat="1" applyFont="1" applyFill="1" applyBorder="1" applyAlignment="1">
      <alignment horizontal="right" vertical="center"/>
    </xf>
    <xf numFmtId="176" fontId="4" fillId="8" borderId="10" xfId="33" applyNumberFormat="1" applyFont="1" applyFill="1" applyBorder="1" applyAlignment="1">
      <alignment horizontal="center"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4" fillId="8" borderId="13" xfId="33" applyNumberFormat="1" applyFont="1" applyFill="1" applyBorder="1" applyAlignment="1">
      <alignment vertical="center"/>
      <protection/>
    </xf>
    <xf numFmtId="176" fontId="55" fillId="8" borderId="10" xfId="0" applyNumberFormat="1" applyFont="1" applyFill="1" applyBorder="1" applyAlignment="1">
      <alignment vertical="center"/>
    </xf>
    <xf numFmtId="38" fontId="55" fillId="8" borderId="10" xfId="33" applyNumberFormat="1" applyFont="1" applyFill="1" applyBorder="1" applyAlignment="1">
      <alignment horizontal="right" vertical="center"/>
      <protection/>
    </xf>
    <xf numFmtId="181" fontId="55" fillId="8" borderId="10" xfId="33" applyNumberFormat="1" applyFont="1" applyFill="1" applyBorder="1" applyAlignment="1">
      <alignment horizontal="right" vertical="center"/>
      <protection/>
    </xf>
    <xf numFmtId="181" fontId="55" fillId="8" borderId="13" xfId="33" applyNumberFormat="1" applyFont="1" applyFill="1" applyBorder="1" applyAlignment="1">
      <alignment vertical="center"/>
      <protection/>
    </xf>
    <xf numFmtId="181" fontId="4" fillId="8" borderId="10" xfId="33" applyNumberFormat="1" applyFont="1" applyFill="1" applyBorder="1" applyAlignment="1">
      <alignment vertical="center"/>
      <protection/>
    </xf>
    <xf numFmtId="181" fontId="55" fillId="8" borderId="10" xfId="33" applyNumberFormat="1" applyFont="1" applyFill="1" applyBorder="1" applyAlignment="1">
      <alignment vertical="center"/>
      <protection/>
    </xf>
    <xf numFmtId="176" fontId="3" fillId="8" borderId="10" xfId="0" applyNumberFormat="1" applyFont="1" applyFill="1" applyBorder="1" applyAlignment="1">
      <alignment vertical="center"/>
    </xf>
    <xf numFmtId="176" fontId="55" fillId="8" borderId="12" xfId="33" applyNumberFormat="1" applyFont="1" applyFill="1" applyBorder="1" applyAlignment="1">
      <alignment vertical="center"/>
      <protection/>
    </xf>
    <xf numFmtId="0" fontId="6" fillId="8" borderId="10" xfId="33" applyFont="1" applyFill="1" applyBorder="1" applyAlignment="1">
      <alignment horizontal="center" vertical="center"/>
      <protection/>
    </xf>
    <xf numFmtId="176" fontId="4" fillId="8" borderId="16" xfId="33" applyNumberFormat="1" applyFont="1" applyFill="1" applyBorder="1" applyAlignment="1">
      <alignment vertical="center"/>
      <protection/>
    </xf>
    <xf numFmtId="180" fontId="3" fillId="8" borderId="13" xfId="34" applyNumberFormat="1" applyFont="1" applyFill="1" applyBorder="1" applyAlignment="1">
      <alignment horizontal="right" vertical="center"/>
    </xf>
    <xf numFmtId="38" fontId="4" fillId="8" borderId="10" xfId="33" applyNumberFormat="1" applyFont="1" applyFill="1" applyBorder="1" applyAlignment="1">
      <alignment horizontal="right" vertical="center"/>
      <protection/>
    </xf>
    <xf numFmtId="181" fontId="4" fillId="8" borderId="10" xfId="33" applyNumberFormat="1" applyFont="1" applyFill="1" applyBorder="1" applyAlignment="1">
      <alignment horizontal="right" vertical="center"/>
      <protection/>
    </xf>
    <xf numFmtId="181" fontId="4" fillId="8" borderId="13" xfId="33" applyNumberFormat="1" applyFont="1" applyFill="1" applyBorder="1" applyAlignment="1">
      <alignment vertical="center"/>
      <protection/>
    </xf>
    <xf numFmtId="0" fontId="62" fillId="8" borderId="21" xfId="33" applyFont="1" applyFill="1" applyBorder="1" applyAlignment="1">
      <alignment horizontal="center" vertical="center"/>
      <protection/>
    </xf>
    <xf numFmtId="176" fontId="55" fillId="8" borderId="14" xfId="33" applyNumberFormat="1" applyFont="1" applyFill="1" applyBorder="1" applyAlignment="1">
      <alignment vertical="center"/>
      <protection/>
    </xf>
    <xf numFmtId="176" fontId="4" fillId="8" borderId="14" xfId="33" applyNumberFormat="1" applyFont="1" applyFill="1" applyBorder="1" applyAlignment="1">
      <alignment vertical="center"/>
      <protection/>
    </xf>
    <xf numFmtId="176" fontId="55" fillId="8" borderId="14" xfId="0" applyNumberFormat="1" applyFont="1" applyFill="1" applyBorder="1" applyAlignment="1">
      <alignment vertical="center"/>
    </xf>
    <xf numFmtId="38" fontId="55" fillId="8" borderId="14" xfId="33" applyNumberFormat="1" applyFont="1" applyFill="1" applyBorder="1" applyAlignment="1">
      <alignment horizontal="right" vertical="center"/>
      <protection/>
    </xf>
    <xf numFmtId="181" fontId="55" fillId="8" borderId="14" xfId="33" applyNumberFormat="1" applyFont="1" applyFill="1" applyBorder="1" applyAlignment="1">
      <alignment horizontal="right" vertical="center"/>
      <protection/>
    </xf>
    <xf numFmtId="181" fontId="4" fillId="8" borderId="14" xfId="33" applyNumberFormat="1" applyFont="1" applyFill="1" applyBorder="1" applyAlignment="1">
      <alignment vertical="center"/>
      <protection/>
    </xf>
    <xf numFmtId="181" fontId="55" fillId="8" borderId="14" xfId="33" applyNumberFormat="1" applyFont="1" applyFill="1" applyBorder="1" applyAlignment="1">
      <alignment vertical="center"/>
      <protection/>
    </xf>
    <xf numFmtId="176" fontId="3" fillId="34" borderId="10" xfId="0" applyNumberFormat="1" applyFont="1" applyFill="1" applyBorder="1" applyAlignment="1">
      <alignment vertical="center"/>
    </xf>
    <xf numFmtId="177" fontId="3" fillId="8" borderId="10" xfId="0" applyNumberFormat="1" applyFont="1" applyFill="1" applyBorder="1" applyAlignment="1">
      <alignment horizontal="right" vertical="center"/>
    </xf>
    <xf numFmtId="179" fontId="3" fillId="8" borderId="19" xfId="47" applyNumberFormat="1" applyFont="1" applyFill="1" applyBorder="1" applyAlignment="1">
      <alignment vertical="center"/>
    </xf>
    <xf numFmtId="176" fontId="59" fillId="0" borderId="13" xfId="33" applyNumberFormat="1" applyFont="1" applyFill="1" applyBorder="1" applyAlignment="1">
      <alignment vertical="center"/>
      <protection/>
    </xf>
    <xf numFmtId="176" fontId="59" fillId="0" borderId="11" xfId="0" applyNumberFormat="1" applyFont="1" applyFill="1" applyBorder="1" applyAlignment="1">
      <alignment vertical="center"/>
    </xf>
    <xf numFmtId="176" fontId="59" fillId="33" borderId="11" xfId="0" applyNumberFormat="1" applyFont="1" applyFill="1" applyBorder="1" applyAlignment="1">
      <alignment vertical="center"/>
    </xf>
    <xf numFmtId="176" fontId="59" fillId="33" borderId="10" xfId="33" applyNumberFormat="1" applyFont="1" applyFill="1" applyBorder="1" applyAlignment="1">
      <alignment horizontal="center" vertical="center"/>
      <protection/>
    </xf>
    <xf numFmtId="176" fontId="59" fillId="0" borderId="13" xfId="0" applyNumberFormat="1" applyFont="1" applyFill="1" applyBorder="1" applyAlignment="1">
      <alignment vertical="center"/>
    </xf>
    <xf numFmtId="176" fontId="59" fillId="0" borderId="10" xfId="0" applyNumberFormat="1" applyFont="1" applyFill="1" applyBorder="1" applyAlignment="1">
      <alignment vertical="center"/>
    </xf>
    <xf numFmtId="176" fontId="55" fillId="0" borderId="10" xfId="33" applyNumberFormat="1" applyFont="1" applyFill="1" applyBorder="1" applyAlignment="1">
      <alignment vertical="center"/>
      <protection/>
    </xf>
    <xf numFmtId="176" fontId="55" fillId="33" borderId="10" xfId="33" applyNumberFormat="1" applyFont="1" applyFill="1" applyBorder="1" applyAlignment="1">
      <alignment vertical="center"/>
      <protection/>
    </xf>
    <xf numFmtId="176" fontId="55" fillId="0" borderId="10" xfId="0" applyNumberFormat="1" applyFont="1" applyFill="1" applyBorder="1" applyAlignment="1">
      <alignment vertical="center"/>
    </xf>
    <xf numFmtId="176" fontId="55" fillId="0" borderId="10" xfId="0" applyNumberFormat="1" applyFont="1" applyBorder="1" applyAlignment="1">
      <alignment vertical="center"/>
    </xf>
    <xf numFmtId="176" fontId="55" fillId="0" borderId="13" xfId="33" applyNumberFormat="1" applyFont="1" applyFill="1" applyBorder="1" applyAlignment="1">
      <alignment vertical="center"/>
      <protection/>
    </xf>
    <xf numFmtId="176" fontId="55" fillId="33" borderId="14" xfId="33" applyNumberFormat="1" applyFont="1" applyFill="1" applyBorder="1" applyAlignment="1">
      <alignment vertical="center"/>
      <protection/>
    </xf>
    <xf numFmtId="176" fontId="55" fillId="33" borderId="14" xfId="0" applyNumberFormat="1" applyFont="1" applyFill="1" applyBorder="1" applyAlignment="1">
      <alignment vertical="center"/>
    </xf>
    <xf numFmtId="176" fontId="55" fillId="0" borderId="13" xfId="0" applyNumberFormat="1" applyFont="1" applyFill="1" applyBorder="1" applyAlignment="1">
      <alignment vertical="center"/>
    </xf>
    <xf numFmtId="176" fontId="55" fillId="33" borderId="10" xfId="0" applyNumberFormat="1" applyFont="1" applyFill="1" applyBorder="1" applyAlignment="1">
      <alignment vertical="center"/>
    </xf>
    <xf numFmtId="176" fontId="55" fillId="8" borderId="10" xfId="33" applyNumberFormat="1" applyFont="1" applyFill="1" applyBorder="1" applyAlignment="1">
      <alignment vertical="center"/>
      <protection/>
    </xf>
    <xf numFmtId="176" fontId="4" fillId="8" borderId="10" xfId="33" applyNumberFormat="1" applyFont="1" applyFill="1" applyBorder="1" applyAlignment="1">
      <alignment vertical="center"/>
      <protection/>
    </xf>
    <xf numFmtId="176" fontId="55" fillId="8" borderId="10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vertical="center"/>
    </xf>
    <xf numFmtId="176" fontId="55" fillId="8" borderId="14" xfId="33" applyNumberFormat="1" applyFont="1" applyFill="1" applyBorder="1" applyAlignment="1">
      <alignment vertical="center"/>
      <protection/>
    </xf>
    <xf numFmtId="176" fontId="55" fillId="8" borderId="14" xfId="0" applyNumberFormat="1" applyFont="1" applyFill="1" applyBorder="1" applyAlignment="1">
      <alignment vertical="center"/>
    </xf>
    <xf numFmtId="176" fontId="59" fillId="33" borderId="13" xfId="33" applyNumberFormat="1" applyFont="1" applyFill="1" applyBorder="1" applyAlignment="1">
      <alignment vertical="center"/>
      <protection/>
    </xf>
    <xf numFmtId="180" fontId="60" fillId="33" borderId="13" xfId="34" applyNumberFormat="1" applyFont="1" applyFill="1" applyBorder="1" applyAlignment="1">
      <alignment horizontal="right" vertical="center"/>
    </xf>
    <xf numFmtId="181" fontId="59" fillId="0" borderId="10" xfId="33" applyNumberFormat="1" applyFont="1" applyFill="1" applyBorder="1" applyAlignment="1">
      <alignment vertical="center"/>
      <protection/>
    </xf>
    <xf numFmtId="187" fontId="3" fillId="35" borderId="10" xfId="0" applyNumberFormat="1" applyFont="1" applyFill="1" applyBorder="1" applyAlignment="1">
      <alignment vertical="center"/>
    </xf>
    <xf numFmtId="187" fontId="3" fillId="8" borderId="10" xfId="0" applyNumberFormat="1" applyFont="1" applyFill="1" applyBorder="1" applyAlignment="1">
      <alignment vertical="center"/>
    </xf>
    <xf numFmtId="187" fontId="60" fillId="35" borderId="10" xfId="0" applyNumberFormat="1" applyFont="1" applyFill="1" applyBorder="1" applyAlignment="1">
      <alignment vertical="center"/>
    </xf>
    <xf numFmtId="179" fontId="3" fillId="0" borderId="19" xfId="47" applyNumberFormat="1" applyFont="1" applyFill="1" applyBorder="1" applyAlignment="1">
      <alignment vertical="center"/>
    </xf>
    <xf numFmtId="181" fontId="59" fillId="0" borderId="13" xfId="33" applyNumberFormat="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0" fontId="55" fillId="0" borderId="0" xfId="34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2" xfId="33" applyFont="1" applyBorder="1" applyAlignment="1">
      <alignment horizontal="center" vertical="center" textRotation="255"/>
      <protection/>
    </xf>
    <xf numFmtId="0" fontId="2" fillId="0" borderId="23" xfId="33" applyFont="1" applyBorder="1" applyAlignment="1">
      <alignment horizontal="center" vertical="center" textRotation="255"/>
      <protection/>
    </xf>
    <xf numFmtId="0" fontId="2" fillId="0" borderId="24" xfId="33" applyFont="1" applyBorder="1" applyAlignment="1">
      <alignment horizontal="center" vertical="center" textRotation="255"/>
      <protection/>
    </xf>
    <xf numFmtId="0" fontId="2" fillId="33" borderId="25" xfId="33" applyFont="1" applyFill="1" applyBorder="1" applyAlignment="1">
      <alignment horizontal="center" vertical="center" textRotation="255"/>
      <protection/>
    </xf>
    <xf numFmtId="0" fontId="0" fillId="33" borderId="26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2" fillId="0" borderId="28" xfId="33" applyFont="1" applyBorder="1" applyAlignment="1">
      <alignment horizontal="center" vertical="center"/>
      <protection/>
    </xf>
    <xf numFmtId="0" fontId="2" fillId="0" borderId="29" xfId="33" applyFont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2" fillId="0" borderId="30" xfId="33" applyFont="1" applyBorder="1" applyAlignment="1">
      <alignment horizontal="center" vertical="center" textRotation="255"/>
      <protection/>
    </xf>
    <xf numFmtId="177" fontId="4" fillId="33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9" fontId="3" fillId="33" borderId="31" xfId="47" applyNumberFormat="1" applyFont="1" applyFill="1" applyBorder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2月" xfId="33"/>
    <cellStyle name="Comma" xfId="34"/>
    <cellStyle name="千分位 2" xfId="35"/>
    <cellStyle name="千分位 2 2" xfId="36"/>
    <cellStyle name="千分位 2 2 2" xfId="37"/>
    <cellStyle name="千分位 2 3" xfId="38"/>
    <cellStyle name="千分位 3" xfId="39"/>
    <cellStyle name="千分位 3 2" xfId="40"/>
    <cellStyle name="千分位 4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"/>
  <sheetViews>
    <sheetView tabSelected="1" zoomScalePageLayoutView="0" workbookViewId="0" topLeftCell="A1">
      <pane xSplit="2" ySplit="3" topLeftCell="AQ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G85" sqref="BG85"/>
    </sheetView>
  </sheetViews>
  <sheetFormatPr defaultColWidth="9.00390625" defaultRowHeight="16.5"/>
  <cols>
    <col min="1" max="1" width="4.125" style="0" customWidth="1"/>
    <col min="2" max="2" width="14.00390625" style="23" customWidth="1"/>
    <col min="3" max="4" width="7.625" style="23" customWidth="1"/>
    <col min="5" max="5" width="7.875" style="23" customWidth="1"/>
    <col min="6" max="6" width="7.50390625" style="23" customWidth="1"/>
    <col min="7" max="22" width="8.50390625" style="23" customWidth="1"/>
    <col min="23" max="26" width="8.50390625" style="0" customWidth="1"/>
    <col min="27" max="27" width="8.75390625" style="23" customWidth="1"/>
    <col min="28" max="28" width="7.625" style="23" customWidth="1"/>
    <col min="29" max="29" width="7.625" style="24" customWidth="1"/>
    <col min="30" max="30" width="8.375" style="23" customWidth="1"/>
    <col min="31" max="31" width="9.125" style="23" customWidth="1"/>
    <col min="32" max="32" width="7.625" style="23" customWidth="1"/>
    <col min="33" max="33" width="8.375" style="24" customWidth="1"/>
    <col min="34" max="34" width="8.75390625" style="23" customWidth="1"/>
    <col min="35" max="41" width="7.625" style="23" customWidth="1"/>
    <col min="42" max="42" width="8.625" style="23" customWidth="1"/>
    <col min="43" max="45" width="8.50390625" style="23" customWidth="1"/>
    <col min="46" max="46" width="9.25390625" style="23" customWidth="1"/>
    <col min="47" max="47" width="10.50390625" style="23" customWidth="1"/>
    <col min="48" max="49" width="8.75390625" style="23" customWidth="1"/>
    <col min="50" max="50" width="8.125" style="23" customWidth="1"/>
    <col min="51" max="51" width="10.875" style="0" customWidth="1"/>
    <col min="52" max="52" width="11.00390625" style="0" customWidth="1"/>
    <col min="53" max="53" width="9.625" style="0" customWidth="1"/>
    <col min="54" max="54" width="6.625" style="0" customWidth="1"/>
    <col min="55" max="55" width="13.00390625" style="0" customWidth="1"/>
  </cols>
  <sheetData>
    <row r="1" spans="1:54" ht="16.5">
      <c r="A1" s="149" t="s">
        <v>97</v>
      </c>
      <c r="B1" s="150"/>
      <c r="C1" s="151" t="s">
        <v>15</v>
      </c>
      <c r="D1" s="151"/>
      <c r="E1" s="151"/>
      <c r="F1" s="151"/>
      <c r="G1" s="152" t="s">
        <v>16</v>
      </c>
      <c r="H1" s="152"/>
      <c r="I1" s="152"/>
      <c r="J1" s="152"/>
      <c r="K1" s="152" t="s">
        <v>17</v>
      </c>
      <c r="L1" s="152"/>
      <c r="M1" s="152"/>
      <c r="N1" s="152"/>
      <c r="O1" s="152" t="s">
        <v>18</v>
      </c>
      <c r="P1" s="152"/>
      <c r="Q1" s="153"/>
      <c r="R1" s="153"/>
      <c r="S1" s="152" t="s">
        <v>19</v>
      </c>
      <c r="T1" s="152"/>
      <c r="U1" s="152"/>
      <c r="V1" s="152"/>
      <c r="W1" s="149" t="s">
        <v>84</v>
      </c>
      <c r="X1" s="149"/>
      <c r="Y1" s="150"/>
      <c r="Z1" s="150"/>
      <c r="AA1" s="151" t="s">
        <v>38</v>
      </c>
      <c r="AB1" s="151"/>
      <c r="AC1" s="151"/>
      <c r="AD1" s="151"/>
      <c r="AE1" s="151" t="s">
        <v>41</v>
      </c>
      <c r="AF1" s="157"/>
      <c r="AG1" s="157"/>
      <c r="AH1" s="157"/>
      <c r="AI1" s="151" t="s">
        <v>43</v>
      </c>
      <c r="AJ1" s="151"/>
      <c r="AK1" s="151"/>
      <c r="AL1" s="151"/>
      <c r="AM1" s="151" t="s">
        <v>44</v>
      </c>
      <c r="AN1" s="157"/>
      <c r="AO1" s="157"/>
      <c r="AP1" s="157"/>
      <c r="AQ1" s="151" t="s">
        <v>45</v>
      </c>
      <c r="AR1" s="151"/>
      <c r="AS1" s="151"/>
      <c r="AT1" s="151"/>
      <c r="AU1" s="151" t="s">
        <v>85</v>
      </c>
      <c r="AV1" s="155"/>
      <c r="AW1" s="155"/>
      <c r="AX1" s="155"/>
      <c r="AY1" s="158" t="s">
        <v>82</v>
      </c>
      <c r="AZ1" s="160" t="s">
        <v>39</v>
      </c>
      <c r="BA1" s="162" t="s">
        <v>40</v>
      </c>
      <c r="BB1" s="160" t="s">
        <v>42</v>
      </c>
    </row>
    <row r="2" spans="1:54" ht="16.5">
      <c r="A2" s="149"/>
      <c r="B2" s="150"/>
      <c r="C2" s="154" t="s">
        <v>83</v>
      </c>
      <c r="D2" s="154" t="s">
        <v>81</v>
      </c>
      <c r="E2" s="156"/>
      <c r="F2" s="154" t="s">
        <v>20</v>
      </c>
      <c r="G2" s="154" t="s">
        <v>83</v>
      </c>
      <c r="H2" s="154" t="s">
        <v>81</v>
      </c>
      <c r="I2" s="156"/>
      <c r="J2" s="154" t="s">
        <v>20</v>
      </c>
      <c r="K2" s="154" t="s">
        <v>83</v>
      </c>
      <c r="L2" s="154" t="s">
        <v>81</v>
      </c>
      <c r="M2" s="156"/>
      <c r="N2" s="154" t="s">
        <v>20</v>
      </c>
      <c r="O2" s="154" t="s">
        <v>83</v>
      </c>
      <c r="P2" s="154" t="s">
        <v>81</v>
      </c>
      <c r="Q2" s="156"/>
      <c r="R2" s="154" t="s">
        <v>20</v>
      </c>
      <c r="S2" s="154" t="s">
        <v>83</v>
      </c>
      <c r="T2" s="154" t="s">
        <v>81</v>
      </c>
      <c r="U2" s="156"/>
      <c r="V2" s="154" t="s">
        <v>20</v>
      </c>
      <c r="W2" s="165" t="s">
        <v>83</v>
      </c>
      <c r="X2" s="154" t="s">
        <v>81</v>
      </c>
      <c r="Y2" s="156"/>
      <c r="Z2" s="165" t="s">
        <v>20</v>
      </c>
      <c r="AA2" s="154" t="s">
        <v>83</v>
      </c>
      <c r="AB2" s="154" t="s">
        <v>81</v>
      </c>
      <c r="AC2" s="156"/>
      <c r="AD2" s="154" t="s">
        <v>20</v>
      </c>
      <c r="AE2" s="154" t="s">
        <v>83</v>
      </c>
      <c r="AF2" s="154" t="s">
        <v>81</v>
      </c>
      <c r="AG2" s="156"/>
      <c r="AH2" s="154" t="s">
        <v>20</v>
      </c>
      <c r="AI2" s="154" t="s">
        <v>83</v>
      </c>
      <c r="AJ2" s="154" t="s">
        <v>81</v>
      </c>
      <c r="AK2" s="156"/>
      <c r="AL2" s="154" t="s">
        <v>20</v>
      </c>
      <c r="AM2" s="154" t="s">
        <v>83</v>
      </c>
      <c r="AN2" s="154" t="s">
        <v>81</v>
      </c>
      <c r="AO2" s="156"/>
      <c r="AP2" s="154" t="s">
        <v>20</v>
      </c>
      <c r="AQ2" s="154" t="s">
        <v>83</v>
      </c>
      <c r="AR2" s="154" t="s">
        <v>81</v>
      </c>
      <c r="AS2" s="156"/>
      <c r="AT2" s="154" t="s">
        <v>20</v>
      </c>
      <c r="AU2" s="154" t="s">
        <v>83</v>
      </c>
      <c r="AV2" s="154" t="s">
        <v>81</v>
      </c>
      <c r="AW2" s="156"/>
      <c r="AX2" s="154" t="s">
        <v>20</v>
      </c>
      <c r="AY2" s="159"/>
      <c r="AZ2" s="161"/>
      <c r="BA2" s="163"/>
      <c r="BB2" s="161"/>
    </row>
    <row r="3" spans="1:54" ht="16.5">
      <c r="A3" s="150"/>
      <c r="B3" s="150"/>
      <c r="C3" s="155"/>
      <c r="D3" s="71" t="s">
        <v>87</v>
      </c>
      <c r="E3" s="34" t="s">
        <v>88</v>
      </c>
      <c r="F3" s="155"/>
      <c r="G3" s="155"/>
      <c r="H3" s="71" t="s">
        <v>87</v>
      </c>
      <c r="I3" s="34" t="s">
        <v>88</v>
      </c>
      <c r="J3" s="155"/>
      <c r="K3" s="155"/>
      <c r="L3" s="71" t="s">
        <v>87</v>
      </c>
      <c r="M3" s="34" t="s">
        <v>88</v>
      </c>
      <c r="N3" s="155"/>
      <c r="O3" s="155"/>
      <c r="P3" s="71" t="s">
        <v>87</v>
      </c>
      <c r="Q3" s="34" t="s">
        <v>88</v>
      </c>
      <c r="R3" s="164"/>
      <c r="S3" s="155"/>
      <c r="T3" s="71" t="s">
        <v>87</v>
      </c>
      <c r="U3" s="34" t="s">
        <v>88</v>
      </c>
      <c r="V3" s="155"/>
      <c r="W3" s="166"/>
      <c r="X3" s="71" t="s">
        <v>87</v>
      </c>
      <c r="Y3" s="34" t="s">
        <v>88</v>
      </c>
      <c r="Z3" s="159"/>
      <c r="AA3" s="155"/>
      <c r="AB3" s="71" t="s">
        <v>87</v>
      </c>
      <c r="AC3" s="34" t="s">
        <v>88</v>
      </c>
      <c r="AD3" s="155"/>
      <c r="AE3" s="155"/>
      <c r="AF3" s="71" t="s">
        <v>87</v>
      </c>
      <c r="AG3" s="34" t="s">
        <v>88</v>
      </c>
      <c r="AH3" s="155"/>
      <c r="AI3" s="155"/>
      <c r="AJ3" s="71" t="s">
        <v>87</v>
      </c>
      <c r="AK3" s="71" t="s">
        <v>88</v>
      </c>
      <c r="AL3" s="155"/>
      <c r="AM3" s="155"/>
      <c r="AN3" s="71" t="s">
        <v>87</v>
      </c>
      <c r="AO3" s="71" t="s">
        <v>88</v>
      </c>
      <c r="AP3" s="155"/>
      <c r="AQ3" s="155"/>
      <c r="AR3" s="71" t="s">
        <v>87</v>
      </c>
      <c r="AS3" s="71" t="s">
        <v>88</v>
      </c>
      <c r="AT3" s="155"/>
      <c r="AU3" s="155"/>
      <c r="AV3" s="71" t="s">
        <v>87</v>
      </c>
      <c r="AW3" s="71" t="s">
        <v>88</v>
      </c>
      <c r="AX3" s="155"/>
      <c r="AY3" s="159"/>
      <c r="AZ3" s="161"/>
      <c r="BA3" s="163"/>
      <c r="BB3" s="161"/>
    </row>
    <row r="4" spans="1:54" ht="19.5" customHeight="1">
      <c r="A4" s="167" t="s">
        <v>58</v>
      </c>
      <c r="B4" s="56" t="s">
        <v>67</v>
      </c>
      <c r="C4" s="18"/>
      <c r="D4" s="18">
        <v>58661</v>
      </c>
      <c r="E4" s="18"/>
      <c r="F4" s="49">
        <f aca="true" t="shared" si="0" ref="F4:F9">SUM(C4,D4,E4)</f>
        <v>58661</v>
      </c>
      <c r="G4" s="17">
        <v>22887</v>
      </c>
      <c r="H4" s="19">
        <v>21605</v>
      </c>
      <c r="I4" s="116">
        <v>102720</v>
      </c>
      <c r="J4" s="18">
        <f>SUM(G4,H4,I4)</f>
        <v>147212</v>
      </c>
      <c r="K4" s="17">
        <v>12000</v>
      </c>
      <c r="L4" s="19">
        <v>19175</v>
      </c>
      <c r="M4" s="21">
        <v>106380</v>
      </c>
      <c r="N4" s="18">
        <f>SUM(K4,L4,M4)</f>
        <v>137555</v>
      </c>
      <c r="O4" s="17">
        <v>12000</v>
      </c>
      <c r="P4" s="19">
        <v>20858</v>
      </c>
      <c r="Q4" s="21">
        <v>106380</v>
      </c>
      <c r="R4" s="21">
        <f>SUM(O4,P4,Q4)</f>
        <v>139238</v>
      </c>
      <c r="S4" s="21">
        <v>15200</v>
      </c>
      <c r="T4" s="21">
        <v>20084</v>
      </c>
      <c r="U4" s="53">
        <v>106380</v>
      </c>
      <c r="V4" s="21">
        <f>SUM(S4,T4,U4)</f>
        <v>141664</v>
      </c>
      <c r="W4" s="20">
        <v>12000</v>
      </c>
      <c r="X4" s="20">
        <v>21059</v>
      </c>
      <c r="Y4" s="33">
        <v>106380</v>
      </c>
      <c r="Z4" s="20">
        <f>SUM(W4,X4,Y4)</f>
        <v>139439</v>
      </c>
      <c r="AA4" s="21">
        <v>22887</v>
      </c>
      <c r="AB4" s="129">
        <v>7229</v>
      </c>
      <c r="AC4" s="120">
        <v>107040</v>
      </c>
      <c r="AD4" s="21">
        <f>SUM(AA4,AB4,AC4)</f>
        <v>137156</v>
      </c>
      <c r="AE4" s="21">
        <v>12000</v>
      </c>
      <c r="AF4" s="126">
        <v>7652</v>
      </c>
      <c r="AG4" s="18">
        <v>108448</v>
      </c>
      <c r="AH4" s="18">
        <f>SUM(AE4,AF4,AG4)</f>
        <v>128100</v>
      </c>
      <c r="AI4" s="18">
        <v>12000</v>
      </c>
      <c r="AJ4" s="18">
        <v>4732</v>
      </c>
      <c r="AK4" s="18">
        <v>104928</v>
      </c>
      <c r="AL4" s="21">
        <f>SUM(AI4,AJ4,AK4)</f>
        <v>121660</v>
      </c>
      <c r="AM4" s="35">
        <v>12000</v>
      </c>
      <c r="AN4" s="61">
        <v>8551</v>
      </c>
      <c r="AO4" s="38">
        <v>108096</v>
      </c>
      <c r="AP4" s="22">
        <f>SUM(AM4,AN4,AO4)</f>
        <v>128647</v>
      </c>
      <c r="AQ4" s="46">
        <v>17000</v>
      </c>
      <c r="AR4" s="22">
        <v>4597</v>
      </c>
      <c r="AS4" s="22">
        <v>107392</v>
      </c>
      <c r="AT4" s="21">
        <f>SUM(AQ4,AR4,AS4)</f>
        <v>128989</v>
      </c>
      <c r="AU4" s="21"/>
      <c r="AV4" s="21">
        <v>40354</v>
      </c>
      <c r="AW4" s="21"/>
      <c r="AX4" s="21">
        <f>SUM(AU4,AV4,AW4)</f>
        <v>40354</v>
      </c>
      <c r="AY4" s="113">
        <f>SUM(AX4,AT4,AP4,AL4,AH4,AD4,Z4,V4,R4,N4,J4,F4)</f>
        <v>1448675</v>
      </c>
      <c r="AZ4" s="77">
        <v>1456000</v>
      </c>
      <c r="BA4" s="140">
        <f>SUM(AZ4-AY4)</f>
        <v>7325</v>
      </c>
      <c r="BB4" s="80">
        <f aca="true" t="shared" si="1" ref="BB4:BB67">SUM(AY4/AZ4)</f>
        <v>0.9949690934065935</v>
      </c>
    </row>
    <row r="5" spans="1:54" ht="19.5" customHeight="1">
      <c r="A5" s="167"/>
      <c r="B5" s="57" t="s">
        <v>0</v>
      </c>
      <c r="C5" s="10"/>
      <c r="D5" s="18">
        <v>11363</v>
      </c>
      <c r="E5" s="10"/>
      <c r="F5" s="49">
        <f t="shared" si="0"/>
        <v>11363</v>
      </c>
      <c r="G5" s="51"/>
      <c r="H5" s="19"/>
      <c r="I5" s="10">
        <v>22289</v>
      </c>
      <c r="J5" s="18">
        <f aca="true" t="shared" si="2" ref="J5:J71">SUM(G5,H5,I5)</f>
        <v>22289</v>
      </c>
      <c r="K5" s="17">
        <v>24000</v>
      </c>
      <c r="L5" s="17"/>
      <c r="M5" s="9">
        <v>34017</v>
      </c>
      <c r="N5" s="18">
        <f aca="true" t="shared" si="3" ref="N5:N71">SUM(K5,L5,M5)</f>
        <v>58017</v>
      </c>
      <c r="O5" s="17">
        <v>12000</v>
      </c>
      <c r="P5" s="19"/>
      <c r="Q5" s="9">
        <v>34017</v>
      </c>
      <c r="R5" s="21">
        <f aca="true" t="shared" si="4" ref="R5:R71">SUM(O5,P5,Q5)</f>
        <v>46017</v>
      </c>
      <c r="S5" s="9">
        <v>12000</v>
      </c>
      <c r="T5" s="21"/>
      <c r="U5" s="54">
        <v>34017</v>
      </c>
      <c r="V5" s="21">
        <f aca="true" t="shared" si="5" ref="V5:V71">SUM(S5,T5,U5)</f>
        <v>46017</v>
      </c>
      <c r="W5" s="2">
        <v>10000</v>
      </c>
      <c r="X5" s="2"/>
      <c r="Y5" s="3">
        <v>34017</v>
      </c>
      <c r="Z5" s="20">
        <f aca="true" t="shared" si="6" ref="Z5:Z71">SUM(W5,X5,Y5)</f>
        <v>44017</v>
      </c>
      <c r="AA5" s="9">
        <v>24000</v>
      </c>
      <c r="AB5" s="124"/>
      <c r="AC5" s="11">
        <v>18979</v>
      </c>
      <c r="AD5" s="21">
        <f aca="true" t="shared" si="7" ref="AD5:AD71">SUM(AA5,AB5,AC5)</f>
        <v>42979</v>
      </c>
      <c r="AE5" s="9">
        <v>12000</v>
      </c>
      <c r="AF5" s="122"/>
      <c r="AG5" s="10">
        <v>23837</v>
      </c>
      <c r="AH5" s="18">
        <f aca="true" t="shared" si="8" ref="AH5:AH71">SUM(AE5,AF5,AG5)</f>
        <v>35837</v>
      </c>
      <c r="AI5" s="10"/>
      <c r="AJ5" s="18"/>
      <c r="AK5" s="10">
        <v>23837</v>
      </c>
      <c r="AL5" s="21">
        <f aca="true" t="shared" si="9" ref="AL5:AL71">SUM(AI5,AJ5,AK5)</f>
        <v>23837</v>
      </c>
      <c r="AM5" s="9">
        <v>24000</v>
      </c>
      <c r="AN5" s="61"/>
      <c r="AO5" s="37">
        <v>23837</v>
      </c>
      <c r="AP5" s="22">
        <f aca="true" t="shared" si="10" ref="AP5:AP68">SUM(AM5,AN5,AO5)</f>
        <v>47837</v>
      </c>
      <c r="AQ5" s="39">
        <v>12000</v>
      </c>
      <c r="AR5" s="22"/>
      <c r="AS5" s="13">
        <v>23837</v>
      </c>
      <c r="AT5" s="21">
        <f aca="true" t="shared" si="11" ref="AT5:AT68">SUM(AQ5,AR5,AS5)</f>
        <v>35837</v>
      </c>
      <c r="AU5" s="9"/>
      <c r="AV5" s="21"/>
      <c r="AW5" s="9">
        <v>23837</v>
      </c>
      <c r="AX5" s="21">
        <f aca="true" t="shared" si="12" ref="AX5:AX68">SUM(AU5,AV5,AW5)</f>
        <v>23837</v>
      </c>
      <c r="AY5" s="113">
        <f aca="true" t="shared" si="13" ref="AY5:AY68">SUM(AX5,AT5,AP5,AL5,AH5,AD5,Z5,V5,R5,N5,J5,F5)</f>
        <v>437884</v>
      </c>
      <c r="AZ5" s="77">
        <v>440000</v>
      </c>
      <c r="BA5" s="140">
        <f aca="true" t="shared" si="14" ref="BA5:BA68">SUM(AZ5-AY5)</f>
        <v>2116</v>
      </c>
      <c r="BB5" s="80">
        <f t="shared" si="1"/>
        <v>0.9951909090909091</v>
      </c>
    </row>
    <row r="6" spans="1:54" ht="19.5" customHeight="1">
      <c r="A6" s="167"/>
      <c r="B6" s="57" t="s">
        <v>71</v>
      </c>
      <c r="C6" s="10">
        <v>20000</v>
      </c>
      <c r="D6" s="18">
        <v>36300</v>
      </c>
      <c r="E6" s="10"/>
      <c r="F6" s="49">
        <f t="shared" si="0"/>
        <v>56300</v>
      </c>
      <c r="G6" s="17"/>
      <c r="H6" s="138">
        <v>23140</v>
      </c>
      <c r="I6" s="10">
        <v>3000</v>
      </c>
      <c r="J6" s="18">
        <f t="shared" si="2"/>
        <v>26140</v>
      </c>
      <c r="K6" s="17"/>
      <c r="L6" s="138">
        <v>7374</v>
      </c>
      <c r="M6" s="9">
        <v>139392</v>
      </c>
      <c r="N6" s="18">
        <f t="shared" si="3"/>
        <v>146766</v>
      </c>
      <c r="O6" s="17"/>
      <c r="P6" s="19">
        <v>9402</v>
      </c>
      <c r="Q6" s="9">
        <v>141048</v>
      </c>
      <c r="R6" s="21">
        <f t="shared" si="4"/>
        <v>150450</v>
      </c>
      <c r="S6" s="9"/>
      <c r="T6" s="21">
        <v>6058</v>
      </c>
      <c r="U6" s="45">
        <v>132816</v>
      </c>
      <c r="V6" s="21">
        <f t="shared" si="5"/>
        <v>138874</v>
      </c>
      <c r="W6" s="2"/>
      <c r="X6" s="20">
        <v>6356</v>
      </c>
      <c r="Y6" s="10">
        <v>138128</v>
      </c>
      <c r="Z6" s="20">
        <f t="shared" si="6"/>
        <v>144484</v>
      </c>
      <c r="AA6" s="9"/>
      <c r="AB6" s="120">
        <v>22105</v>
      </c>
      <c r="AC6" s="11"/>
      <c r="AD6" s="21">
        <f t="shared" si="7"/>
        <v>22105</v>
      </c>
      <c r="AE6" s="9">
        <v>20000</v>
      </c>
      <c r="AF6" s="116">
        <v>10197</v>
      </c>
      <c r="AG6" s="10">
        <v>150004</v>
      </c>
      <c r="AH6" s="18">
        <f t="shared" si="8"/>
        <v>180201</v>
      </c>
      <c r="AI6" s="10"/>
      <c r="AJ6" s="18">
        <v>6334</v>
      </c>
      <c r="AK6" s="122">
        <v>132756</v>
      </c>
      <c r="AL6" s="21">
        <f t="shared" si="9"/>
        <v>139090</v>
      </c>
      <c r="AM6" s="9"/>
      <c r="AN6" s="61">
        <v>8669</v>
      </c>
      <c r="AO6" s="37">
        <v>143824</v>
      </c>
      <c r="AP6" s="22">
        <f t="shared" si="10"/>
        <v>152493</v>
      </c>
      <c r="AQ6" s="39"/>
      <c r="AR6" s="22">
        <v>4290</v>
      </c>
      <c r="AS6" s="13">
        <v>111782</v>
      </c>
      <c r="AT6" s="21">
        <f t="shared" si="11"/>
        <v>116072</v>
      </c>
      <c r="AU6" s="9"/>
      <c r="AV6" s="21"/>
      <c r="AW6" s="9"/>
      <c r="AX6" s="21">
        <f t="shared" si="12"/>
        <v>0</v>
      </c>
      <c r="AY6" s="113">
        <f t="shared" si="13"/>
        <v>1272975</v>
      </c>
      <c r="AZ6" s="77">
        <v>1273000</v>
      </c>
      <c r="BA6" s="140">
        <f t="shared" si="14"/>
        <v>25</v>
      </c>
      <c r="BB6" s="80">
        <f t="shared" si="1"/>
        <v>0.999980361351139</v>
      </c>
    </row>
    <row r="7" spans="1:54" ht="19.5" customHeight="1">
      <c r="A7" s="167"/>
      <c r="B7" s="57" t="s">
        <v>1</v>
      </c>
      <c r="C7" s="10"/>
      <c r="D7" s="10"/>
      <c r="E7" s="10"/>
      <c r="F7" s="49">
        <f t="shared" si="0"/>
        <v>0</v>
      </c>
      <c r="G7" s="17">
        <v>28500</v>
      </c>
      <c r="H7" s="10"/>
      <c r="I7" s="10">
        <v>16500</v>
      </c>
      <c r="J7" s="18">
        <f t="shared" si="2"/>
        <v>45000</v>
      </c>
      <c r="K7" s="17"/>
      <c r="L7" s="17"/>
      <c r="M7" s="9">
        <v>19500</v>
      </c>
      <c r="N7" s="18">
        <f t="shared" si="3"/>
        <v>19500</v>
      </c>
      <c r="O7" s="17">
        <v>32000</v>
      </c>
      <c r="P7" s="19"/>
      <c r="Q7" s="9">
        <v>19500</v>
      </c>
      <c r="R7" s="21">
        <f t="shared" si="4"/>
        <v>51500</v>
      </c>
      <c r="S7" s="9">
        <v>16000</v>
      </c>
      <c r="T7" s="21"/>
      <c r="U7" s="54">
        <v>37500</v>
      </c>
      <c r="V7" s="21">
        <f t="shared" si="5"/>
        <v>53500</v>
      </c>
      <c r="W7" s="2"/>
      <c r="X7" s="2"/>
      <c r="Y7" s="3">
        <v>19500</v>
      </c>
      <c r="Z7" s="20">
        <f t="shared" si="6"/>
        <v>19500</v>
      </c>
      <c r="AA7" s="9"/>
      <c r="AB7" s="124"/>
      <c r="AC7" s="121">
        <v>24000</v>
      </c>
      <c r="AD7" s="21">
        <f t="shared" si="7"/>
        <v>24000</v>
      </c>
      <c r="AE7" s="9">
        <v>50000</v>
      </c>
      <c r="AF7" s="122"/>
      <c r="AG7" s="43">
        <v>33000</v>
      </c>
      <c r="AH7" s="18">
        <f t="shared" si="8"/>
        <v>83000</v>
      </c>
      <c r="AI7" s="123"/>
      <c r="AJ7" s="10"/>
      <c r="AK7" s="10">
        <v>33000</v>
      </c>
      <c r="AL7" s="21">
        <f t="shared" si="9"/>
        <v>33000</v>
      </c>
      <c r="AM7" s="9"/>
      <c r="AN7" s="60"/>
      <c r="AO7" s="37">
        <v>30000</v>
      </c>
      <c r="AP7" s="22">
        <f t="shared" si="10"/>
        <v>30000</v>
      </c>
      <c r="AQ7" s="39"/>
      <c r="AR7" s="13"/>
      <c r="AS7" s="13">
        <v>21000</v>
      </c>
      <c r="AT7" s="21">
        <f t="shared" si="11"/>
        <v>21000</v>
      </c>
      <c r="AU7" s="9"/>
      <c r="AV7" s="9"/>
      <c r="AW7" s="9"/>
      <c r="AX7" s="21">
        <f t="shared" si="12"/>
        <v>0</v>
      </c>
      <c r="AY7" s="113">
        <f t="shared" si="13"/>
        <v>380000</v>
      </c>
      <c r="AZ7" s="77">
        <v>380000</v>
      </c>
      <c r="BA7" s="140">
        <f t="shared" si="14"/>
        <v>0</v>
      </c>
      <c r="BB7" s="80">
        <f t="shared" si="1"/>
        <v>1</v>
      </c>
    </row>
    <row r="8" spans="1:54" ht="19.5" customHeight="1">
      <c r="A8" s="167"/>
      <c r="B8" s="57" t="s">
        <v>21</v>
      </c>
      <c r="C8" s="10"/>
      <c r="D8" s="18">
        <v>42396</v>
      </c>
      <c r="E8" s="10"/>
      <c r="F8" s="49">
        <f t="shared" si="0"/>
        <v>42396</v>
      </c>
      <c r="G8" s="17">
        <v>10000</v>
      </c>
      <c r="H8" s="19">
        <v>9112</v>
      </c>
      <c r="I8" s="10">
        <v>36120</v>
      </c>
      <c r="J8" s="18">
        <f t="shared" si="2"/>
        <v>55232</v>
      </c>
      <c r="K8" s="17">
        <v>10000</v>
      </c>
      <c r="L8" s="10"/>
      <c r="M8" s="9"/>
      <c r="N8" s="18">
        <f t="shared" si="3"/>
        <v>10000</v>
      </c>
      <c r="O8" s="17">
        <v>19000</v>
      </c>
      <c r="P8" s="19">
        <v>29732</v>
      </c>
      <c r="Q8" s="9">
        <v>31752</v>
      </c>
      <c r="R8" s="21">
        <f t="shared" si="4"/>
        <v>80484</v>
      </c>
      <c r="S8" s="9">
        <v>10000</v>
      </c>
      <c r="T8" s="21">
        <v>16753</v>
      </c>
      <c r="U8" s="54">
        <v>59448</v>
      </c>
      <c r="V8" s="21">
        <f t="shared" si="5"/>
        <v>86201</v>
      </c>
      <c r="W8" s="2"/>
      <c r="X8" s="20">
        <v>34017</v>
      </c>
      <c r="Y8" s="2"/>
      <c r="Z8" s="20">
        <f t="shared" si="6"/>
        <v>34017</v>
      </c>
      <c r="AA8" s="9">
        <v>13000</v>
      </c>
      <c r="AB8" s="124"/>
      <c r="AC8" s="11"/>
      <c r="AD8" s="21">
        <f t="shared" si="7"/>
        <v>13000</v>
      </c>
      <c r="AE8" s="9">
        <v>10000</v>
      </c>
      <c r="AF8" s="126">
        <v>9136</v>
      </c>
      <c r="AG8" s="10">
        <v>43648</v>
      </c>
      <c r="AH8" s="18">
        <f t="shared" si="8"/>
        <v>62784</v>
      </c>
      <c r="AI8" s="3">
        <v>10000</v>
      </c>
      <c r="AJ8" s="18">
        <v>6620</v>
      </c>
      <c r="AK8" s="10">
        <v>28512</v>
      </c>
      <c r="AL8" s="21">
        <f t="shared" si="9"/>
        <v>45132</v>
      </c>
      <c r="AM8" s="9"/>
      <c r="AN8" s="61">
        <v>8777</v>
      </c>
      <c r="AO8" s="37">
        <v>46816</v>
      </c>
      <c r="AP8" s="22">
        <f t="shared" si="10"/>
        <v>55593</v>
      </c>
      <c r="AQ8" s="39">
        <v>10000</v>
      </c>
      <c r="AR8" s="22">
        <v>5901</v>
      </c>
      <c r="AS8" s="13">
        <v>22176</v>
      </c>
      <c r="AT8" s="21">
        <f t="shared" si="11"/>
        <v>38077</v>
      </c>
      <c r="AU8" s="9"/>
      <c r="AV8" s="21"/>
      <c r="AW8" s="9"/>
      <c r="AX8" s="21">
        <f t="shared" si="12"/>
        <v>0</v>
      </c>
      <c r="AY8" s="113">
        <f t="shared" si="13"/>
        <v>522916</v>
      </c>
      <c r="AZ8" s="77">
        <v>523000</v>
      </c>
      <c r="BA8" s="140">
        <f t="shared" si="14"/>
        <v>84</v>
      </c>
      <c r="BB8" s="143">
        <f t="shared" si="1"/>
        <v>0.9998393881453155</v>
      </c>
    </row>
    <row r="9" spans="1:54" ht="19.5" customHeight="1">
      <c r="A9" s="167"/>
      <c r="B9" s="57" t="s">
        <v>78</v>
      </c>
      <c r="C9" s="43"/>
      <c r="D9" s="10"/>
      <c r="E9" s="10"/>
      <c r="F9" s="49">
        <f t="shared" si="0"/>
        <v>0</v>
      </c>
      <c r="G9" s="10"/>
      <c r="H9" s="10"/>
      <c r="I9" s="10"/>
      <c r="J9" s="18">
        <f t="shared" si="2"/>
        <v>0</v>
      </c>
      <c r="K9" s="10"/>
      <c r="L9" s="17"/>
      <c r="M9" s="10"/>
      <c r="N9" s="18">
        <f t="shared" si="3"/>
        <v>0</v>
      </c>
      <c r="O9" s="10"/>
      <c r="P9" s="19"/>
      <c r="Q9" s="10"/>
      <c r="R9" s="21">
        <f t="shared" si="4"/>
        <v>0</v>
      </c>
      <c r="S9" s="9"/>
      <c r="T9" s="21"/>
      <c r="U9" s="55"/>
      <c r="V9" s="21">
        <f t="shared" si="5"/>
        <v>0</v>
      </c>
      <c r="W9" s="2"/>
      <c r="X9" s="2"/>
      <c r="Y9" s="2"/>
      <c r="Z9" s="20">
        <f t="shared" si="6"/>
        <v>0</v>
      </c>
      <c r="AA9" s="9"/>
      <c r="AB9" s="125"/>
      <c r="AC9" s="11"/>
      <c r="AD9" s="21">
        <f t="shared" si="7"/>
        <v>0</v>
      </c>
      <c r="AE9" s="9"/>
      <c r="AF9" s="122"/>
      <c r="AG9" s="9"/>
      <c r="AH9" s="21">
        <f t="shared" si="8"/>
        <v>0</v>
      </c>
      <c r="AI9" s="9"/>
      <c r="AJ9" s="9"/>
      <c r="AK9" s="9"/>
      <c r="AL9" s="21">
        <f t="shared" si="9"/>
        <v>0</v>
      </c>
      <c r="AM9" s="9"/>
      <c r="AN9" s="61">
        <v>16086</v>
      </c>
      <c r="AO9" s="37">
        <v>12000</v>
      </c>
      <c r="AP9" s="22">
        <f t="shared" si="10"/>
        <v>28086</v>
      </c>
      <c r="AQ9" s="39"/>
      <c r="AR9" s="22">
        <v>16419</v>
      </c>
      <c r="AS9" s="13">
        <v>12000</v>
      </c>
      <c r="AT9" s="21">
        <f t="shared" si="11"/>
        <v>28419</v>
      </c>
      <c r="AU9" s="9">
        <v>167742</v>
      </c>
      <c r="AV9" s="126">
        <v>15753</v>
      </c>
      <c r="AW9" s="9">
        <v>12000</v>
      </c>
      <c r="AX9" s="21">
        <f t="shared" si="12"/>
        <v>195495</v>
      </c>
      <c r="AY9" s="113">
        <f t="shared" si="13"/>
        <v>252000</v>
      </c>
      <c r="AZ9" s="77">
        <v>252000</v>
      </c>
      <c r="BA9" s="140">
        <f t="shared" si="14"/>
        <v>0</v>
      </c>
      <c r="BB9" s="80">
        <f t="shared" si="1"/>
        <v>1</v>
      </c>
    </row>
    <row r="10" spans="1:54" s="32" customFormat="1" ht="20.25" customHeight="1">
      <c r="A10" s="168"/>
      <c r="B10" s="83" t="s">
        <v>48</v>
      </c>
      <c r="C10" s="84"/>
      <c r="D10" s="84"/>
      <c r="E10" s="84"/>
      <c r="F10" s="85">
        <f aca="true" t="shared" si="15" ref="F10:F71">SUM(C10,D10,E10)</f>
        <v>0</v>
      </c>
      <c r="G10" s="84"/>
      <c r="H10" s="84"/>
      <c r="I10" s="84"/>
      <c r="J10" s="86">
        <f t="shared" si="2"/>
        <v>0</v>
      </c>
      <c r="K10" s="84"/>
      <c r="L10" s="84"/>
      <c r="M10" s="84"/>
      <c r="N10" s="86">
        <f t="shared" si="3"/>
        <v>0</v>
      </c>
      <c r="O10" s="84"/>
      <c r="P10" s="87"/>
      <c r="Q10" s="84"/>
      <c r="R10" s="86">
        <f t="shared" si="4"/>
        <v>0</v>
      </c>
      <c r="S10" s="84"/>
      <c r="T10" s="84"/>
      <c r="U10" s="88"/>
      <c r="V10" s="86">
        <f t="shared" si="5"/>
        <v>0</v>
      </c>
      <c r="W10" s="89"/>
      <c r="X10" s="89"/>
      <c r="Y10" s="89"/>
      <c r="Z10" s="90">
        <f t="shared" si="6"/>
        <v>0</v>
      </c>
      <c r="AA10" s="84"/>
      <c r="AB10" s="133"/>
      <c r="AC10" s="91"/>
      <c r="AD10" s="86">
        <f t="shared" si="7"/>
        <v>0</v>
      </c>
      <c r="AE10" s="84"/>
      <c r="AF10" s="131"/>
      <c r="AG10" s="84"/>
      <c r="AH10" s="86">
        <f t="shared" si="8"/>
        <v>0</v>
      </c>
      <c r="AI10" s="84"/>
      <c r="AJ10" s="84"/>
      <c r="AK10" s="84"/>
      <c r="AL10" s="86">
        <f t="shared" si="9"/>
        <v>0</v>
      </c>
      <c r="AM10" s="84"/>
      <c r="AN10" s="92"/>
      <c r="AO10" s="93"/>
      <c r="AP10" s="94"/>
      <c r="AQ10" s="95"/>
      <c r="AR10" s="96"/>
      <c r="AS10" s="96"/>
      <c r="AT10" s="86"/>
      <c r="AU10" s="84"/>
      <c r="AV10" s="84"/>
      <c r="AW10" s="84"/>
      <c r="AX10" s="86"/>
      <c r="AY10" s="97">
        <f t="shared" si="13"/>
        <v>0</v>
      </c>
      <c r="AZ10" s="114"/>
      <c r="BA10" s="141"/>
      <c r="BB10" s="115"/>
    </row>
    <row r="11" spans="1:54" ht="16.5">
      <c r="A11" s="169" t="s">
        <v>57</v>
      </c>
      <c r="B11" s="57" t="s">
        <v>75</v>
      </c>
      <c r="C11" s="10"/>
      <c r="D11" s="10"/>
      <c r="E11" s="10"/>
      <c r="F11" s="49">
        <f t="shared" si="15"/>
        <v>0</v>
      </c>
      <c r="G11" s="10"/>
      <c r="H11" s="19"/>
      <c r="I11" s="10"/>
      <c r="J11" s="18">
        <f t="shared" si="2"/>
        <v>0</v>
      </c>
      <c r="K11" s="10"/>
      <c r="L11" s="19"/>
      <c r="M11" s="66">
        <v>73686</v>
      </c>
      <c r="N11" s="18">
        <f>SUM(K11,L11,M11)</f>
        <v>73686</v>
      </c>
      <c r="O11" s="10"/>
      <c r="P11" s="19"/>
      <c r="Q11" s="9">
        <v>155186</v>
      </c>
      <c r="R11" s="21">
        <f t="shared" si="4"/>
        <v>155186</v>
      </c>
      <c r="S11" s="9"/>
      <c r="T11" s="21"/>
      <c r="U11" s="44">
        <v>114936</v>
      </c>
      <c r="V11" s="21">
        <f t="shared" si="5"/>
        <v>114936</v>
      </c>
      <c r="W11" s="2"/>
      <c r="X11" s="20"/>
      <c r="Y11" s="3">
        <v>119934</v>
      </c>
      <c r="Z11" s="20">
        <f t="shared" si="6"/>
        <v>119934</v>
      </c>
      <c r="AA11" s="9"/>
      <c r="AB11" s="124"/>
      <c r="AC11" s="11"/>
      <c r="AD11" s="21">
        <f t="shared" si="7"/>
        <v>0</v>
      </c>
      <c r="AE11" s="9"/>
      <c r="AF11" s="126">
        <v>5809</v>
      </c>
      <c r="AG11" s="43">
        <v>115000</v>
      </c>
      <c r="AH11" s="18">
        <f>SUM(AE11,AF11,AG11)</f>
        <v>120809</v>
      </c>
      <c r="AI11" s="10"/>
      <c r="AJ11" s="18"/>
      <c r="AK11" s="10">
        <v>118000</v>
      </c>
      <c r="AL11" s="21">
        <f t="shared" si="9"/>
        <v>118000</v>
      </c>
      <c r="AM11" s="9"/>
      <c r="AN11" s="61">
        <v>16275</v>
      </c>
      <c r="AO11" s="37">
        <v>118000</v>
      </c>
      <c r="AP11" s="22">
        <f t="shared" si="10"/>
        <v>134275</v>
      </c>
      <c r="AQ11" s="39"/>
      <c r="AR11" s="22"/>
      <c r="AS11" s="13">
        <v>175660</v>
      </c>
      <c r="AT11" s="21">
        <f t="shared" si="11"/>
        <v>175660</v>
      </c>
      <c r="AU11" s="9"/>
      <c r="AV11" s="126">
        <v>8641</v>
      </c>
      <c r="AW11" s="9"/>
      <c r="AX11" s="21">
        <f t="shared" si="12"/>
        <v>8641</v>
      </c>
      <c r="AY11" s="113">
        <f t="shared" si="13"/>
        <v>1021127</v>
      </c>
      <c r="AZ11" s="77">
        <v>1024000</v>
      </c>
      <c r="BA11" s="140">
        <f t="shared" si="14"/>
        <v>2873</v>
      </c>
      <c r="BB11" s="80">
        <f t="shared" si="1"/>
        <v>0.9971943359375</v>
      </c>
    </row>
    <row r="12" spans="1:54" ht="16.5">
      <c r="A12" s="167"/>
      <c r="B12" s="57" t="s">
        <v>22</v>
      </c>
      <c r="C12" s="10"/>
      <c r="D12" s="10"/>
      <c r="E12" s="10"/>
      <c r="F12" s="49">
        <f t="shared" si="15"/>
        <v>0</v>
      </c>
      <c r="G12" s="10"/>
      <c r="H12" s="10"/>
      <c r="I12" s="10"/>
      <c r="J12" s="18">
        <f t="shared" si="2"/>
        <v>0</v>
      </c>
      <c r="K12" s="10"/>
      <c r="L12" s="17"/>
      <c r="M12" s="9"/>
      <c r="N12" s="18">
        <f t="shared" si="3"/>
        <v>0</v>
      </c>
      <c r="O12" s="17">
        <v>508722</v>
      </c>
      <c r="P12" s="19"/>
      <c r="Q12" s="65"/>
      <c r="R12" s="21">
        <f t="shared" si="4"/>
        <v>508722</v>
      </c>
      <c r="S12" s="9">
        <v>188629</v>
      </c>
      <c r="T12" s="21"/>
      <c r="U12" s="55"/>
      <c r="V12" s="21">
        <f t="shared" si="5"/>
        <v>188629</v>
      </c>
      <c r="W12" s="2">
        <v>188629</v>
      </c>
      <c r="X12" s="2"/>
      <c r="Y12" s="3"/>
      <c r="Z12" s="20">
        <f t="shared" si="6"/>
        <v>188629</v>
      </c>
      <c r="AA12" s="9"/>
      <c r="AB12" s="124"/>
      <c r="AC12" s="11"/>
      <c r="AD12" s="21">
        <f t="shared" si="7"/>
        <v>0</v>
      </c>
      <c r="AE12" s="9">
        <v>342160</v>
      </c>
      <c r="AF12" s="122"/>
      <c r="AG12" s="10"/>
      <c r="AH12" s="18">
        <f t="shared" si="8"/>
        <v>342160</v>
      </c>
      <c r="AI12" s="10">
        <v>342160</v>
      </c>
      <c r="AJ12" s="10"/>
      <c r="AK12" s="43"/>
      <c r="AL12" s="21">
        <f t="shared" si="9"/>
        <v>342160</v>
      </c>
      <c r="AM12" s="9"/>
      <c r="AN12" s="60"/>
      <c r="AO12" s="37"/>
      <c r="AP12" s="22">
        <f t="shared" si="10"/>
        <v>0</v>
      </c>
      <c r="AQ12" s="39">
        <v>177190</v>
      </c>
      <c r="AR12" s="13"/>
      <c r="AS12" s="13"/>
      <c r="AT12" s="21">
        <f t="shared" si="11"/>
        <v>177190</v>
      </c>
      <c r="AU12" s="9">
        <v>24440</v>
      </c>
      <c r="AV12" s="9"/>
      <c r="AW12" s="9"/>
      <c r="AX12" s="21">
        <f t="shared" si="12"/>
        <v>24440</v>
      </c>
      <c r="AY12" s="113">
        <f t="shared" si="13"/>
        <v>1771930</v>
      </c>
      <c r="AZ12" s="77">
        <v>1772000</v>
      </c>
      <c r="BA12" s="140">
        <f t="shared" si="14"/>
        <v>70</v>
      </c>
      <c r="BB12" s="80">
        <f t="shared" si="1"/>
        <v>0.9999604966139954</v>
      </c>
    </row>
    <row r="13" spans="1:54" ht="19.5" customHeight="1">
      <c r="A13" s="167"/>
      <c r="B13" s="57" t="s">
        <v>105</v>
      </c>
      <c r="C13" s="10"/>
      <c r="D13" s="10"/>
      <c r="E13" s="10"/>
      <c r="F13" s="49">
        <f t="shared" si="15"/>
        <v>0</v>
      </c>
      <c r="G13" s="17">
        <v>207000</v>
      </c>
      <c r="H13" s="10"/>
      <c r="I13" s="10"/>
      <c r="J13" s="18">
        <f t="shared" si="2"/>
        <v>207000</v>
      </c>
      <c r="K13" s="17">
        <v>133000</v>
      </c>
      <c r="L13" s="17"/>
      <c r="M13" s="9"/>
      <c r="N13" s="18">
        <f t="shared" si="3"/>
        <v>133000</v>
      </c>
      <c r="O13" s="17">
        <v>131000</v>
      </c>
      <c r="P13" s="19"/>
      <c r="Q13" s="9"/>
      <c r="R13" s="21">
        <f t="shared" si="4"/>
        <v>131000</v>
      </c>
      <c r="S13" s="9">
        <v>131000</v>
      </c>
      <c r="T13" s="21"/>
      <c r="U13" s="55"/>
      <c r="V13" s="21">
        <f t="shared" si="5"/>
        <v>131000</v>
      </c>
      <c r="W13" s="3">
        <v>123000</v>
      </c>
      <c r="X13" s="2"/>
      <c r="Y13" s="3"/>
      <c r="Z13" s="20">
        <f t="shared" si="6"/>
        <v>123000</v>
      </c>
      <c r="AA13" s="9">
        <v>120000</v>
      </c>
      <c r="AB13" s="124"/>
      <c r="AC13" s="11"/>
      <c r="AD13" s="21">
        <f t="shared" si="7"/>
        <v>120000</v>
      </c>
      <c r="AE13" s="9">
        <v>150000</v>
      </c>
      <c r="AF13" s="122"/>
      <c r="AG13" s="10"/>
      <c r="AH13" s="18">
        <f t="shared" si="8"/>
        <v>150000</v>
      </c>
      <c r="AI13" s="10"/>
      <c r="AJ13" s="10"/>
      <c r="AK13" s="10"/>
      <c r="AL13" s="21">
        <f t="shared" si="9"/>
        <v>0</v>
      </c>
      <c r="AM13" s="9">
        <v>300000</v>
      </c>
      <c r="AN13" s="60"/>
      <c r="AO13" s="37"/>
      <c r="AP13" s="22">
        <f t="shared" si="10"/>
        <v>300000</v>
      </c>
      <c r="AQ13" s="39">
        <v>155000</v>
      </c>
      <c r="AR13" s="13"/>
      <c r="AS13" s="13"/>
      <c r="AT13" s="21">
        <f t="shared" si="11"/>
        <v>155000</v>
      </c>
      <c r="AU13" s="9">
        <v>198000</v>
      </c>
      <c r="AV13" s="9"/>
      <c r="AW13" s="9"/>
      <c r="AX13" s="21">
        <f t="shared" si="12"/>
        <v>198000</v>
      </c>
      <c r="AY13" s="113">
        <f t="shared" si="13"/>
        <v>1648000</v>
      </c>
      <c r="AZ13" s="77">
        <v>1648000</v>
      </c>
      <c r="BA13" s="140">
        <f t="shared" si="14"/>
        <v>0</v>
      </c>
      <c r="BB13" s="80">
        <f t="shared" si="1"/>
        <v>1</v>
      </c>
    </row>
    <row r="14" spans="1:55" s="4" customFormat="1" ht="19.5" customHeight="1">
      <c r="A14" s="167"/>
      <c r="B14" s="57" t="s">
        <v>23</v>
      </c>
      <c r="C14" s="10"/>
      <c r="D14" s="10"/>
      <c r="E14" s="10"/>
      <c r="F14" s="49">
        <f t="shared" si="15"/>
        <v>0</v>
      </c>
      <c r="G14" s="10"/>
      <c r="H14" s="10"/>
      <c r="I14" s="10"/>
      <c r="J14" s="18">
        <f t="shared" si="2"/>
        <v>0</v>
      </c>
      <c r="K14" s="10"/>
      <c r="L14" s="10"/>
      <c r="M14" s="9">
        <v>119000</v>
      </c>
      <c r="N14" s="18">
        <f>SUM(K14,L14,M14)</f>
        <v>119000</v>
      </c>
      <c r="O14" s="17">
        <v>17500</v>
      </c>
      <c r="P14" s="19"/>
      <c r="Q14" s="9">
        <v>119000</v>
      </c>
      <c r="R14" s="21">
        <f t="shared" si="4"/>
        <v>136500</v>
      </c>
      <c r="S14" s="9">
        <v>24229</v>
      </c>
      <c r="T14" s="21"/>
      <c r="U14" s="55">
        <v>119000</v>
      </c>
      <c r="V14" s="21">
        <f t="shared" si="5"/>
        <v>143229</v>
      </c>
      <c r="W14" s="2"/>
      <c r="X14" s="2"/>
      <c r="Y14" s="3">
        <v>119000</v>
      </c>
      <c r="Z14" s="20">
        <f t="shared" si="6"/>
        <v>119000</v>
      </c>
      <c r="AA14" s="9"/>
      <c r="AB14" s="124"/>
      <c r="AC14" s="11"/>
      <c r="AD14" s="21">
        <f t="shared" si="7"/>
        <v>0</v>
      </c>
      <c r="AE14" s="9">
        <v>31719</v>
      </c>
      <c r="AF14" s="122"/>
      <c r="AG14" s="43">
        <v>110250</v>
      </c>
      <c r="AH14" s="18">
        <f t="shared" si="8"/>
        <v>141969</v>
      </c>
      <c r="AI14" s="10"/>
      <c r="AJ14" s="10"/>
      <c r="AK14" s="10">
        <v>110250</v>
      </c>
      <c r="AL14" s="21">
        <f t="shared" si="9"/>
        <v>110250</v>
      </c>
      <c r="AM14" s="9">
        <v>15000</v>
      </c>
      <c r="AN14" s="60"/>
      <c r="AO14" s="37">
        <v>110250</v>
      </c>
      <c r="AP14" s="22">
        <f t="shared" si="10"/>
        <v>125250</v>
      </c>
      <c r="AQ14" s="39">
        <v>152916</v>
      </c>
      <c r="AR14" s="13"/>
      <c r="AS14" s="13">
        <v>110250</v>
      </c>
      <c r="AT14" s="21">
        <f t="shared" si="11"/>
        <v>263166</v>
      </c>
      <c r="AU14" s="9">
        <v>14800</v>
      </c>
      <c r="AV14" s="9"/>
      <c r="AW14" s="9"/>
      <c r="AX14" s="21">
        <f t="shared" si="12"/>
        <v>14800</v>
      </c>
      <c r="AY14" s="113">
        <f t="shared" si="13"/>
        <v>1173164</v>
      </c>
      <c r="AZ14" s="77">
        <v>1174000</v>
      </c>
      <c r="BA14" s="140">
        <f t="shared" si="14"/>
        <v>836</v>
      </c>
      <c r="BB14" s="80">
        <f t="shared" si="1"/>
        <v>0.9992879045996593</v>
      </c>
      <c r="BC14" s="42" t="s">
        <v>91</v>
      </c>
    </row>
    <row r="15" spans="1:54" ht="19.5" customHeight="1">
      <c r="A15" s="167"/>
      <c r="B15" s="57" t="s">
        <v>24</v>
      </c>
      <c r="C15" s="10"/>
      <c r="D15" s="10"/>
      <c r="E15" s="10"/>
      <c r="F15" s="49">
        <f t="shared" si="15"/>
        <v>0</v>
      </c>
      <c r="G15" s="10"/>
      <c r="H15" s="19">
        <v>26845</v>
      </c>
      <c r="I15" s="10"/>
      <c r="J15" s="18">
        <f t="shared" si="2"/>
        <v>26845</v>
      </c>
      <c r="K15" s="10"/>
      <c r="L15" s="19">
        <v>12684</v>
      </c>
      <c r="M15" s="9">
        <v>107000</v>
      </c>
      <c r="N15" s="18">
        <f t="shared" si="3"/>
        <v>119684</v>
      </c>
      <c r="O15" s="17"/>
      <c r="P15" s="19"/>
      <c r="Q15" s="9">
        <v>107000</v>
      </c>
      <c r="R15" s="21">
        <f t="shared" si="4"/>
        <v>107000</v>
      </c>
      <c r="S15" s="9"/>
      <c r="T15" s="21"/>
      <c r="U15" s="55">
        <v>107000</v>
      </c>
      <c r="V15" s="21">
        <f t="shared" si="5"/>
        <v>107000</v>
      </c>
      <c r="W15" s="2"/>
      <c r="X15" s="20">
        <v>59139</v>
      </c>
      <c r="Y15" s="3">
        <v>3000</v>
      </c>
      <c r="Z15" s="20">
        <f t="shared" si="6"/>
        <v>62139</v>
      </c>
      <c r="AA15" s="9"/>
      <c r="AB15" s="129">
        <v>22722</v>
      </c>
      <c r="AC15" s="11"/>
      <c r="AD15" s="21">
        <f t="shared" si="7"/>
        <v>22722</v>
      </c>
      <c r="AE15" s="9"/>
      <c r="AF15" s="116">
        <v>29006</v>
      </c>
      <c r="AG15" s="43">
        <v>110000</v>
      </c>
      <c r="AH15" s="18">
        <f t="shared" si="8"/>
        <v>139006</v>
      </c>
      <c r="AI15" s="10"/>
      <c r="AJ15" s="18"/>
      <c r="AK15" s="10">
        <v>123500</v>
      </c>
      <c r="AL15" s="21">
        <f t="shared" si="9"/>
        <v>123500</v>
      </c>
      <c r="AM15" s="9"/>
      <c r="AN15" s="60"/>
      <c r="AO15" s="37">
        <v>123500</v>
      </c>
      <c r="AP15" s="22">
        <f t="shared" si="10"/>
        <v>123500</v>
      </c>
      <c r="AQ15" s="39"/>
      <c r="AR15" s="144">
        <v>61477</v>
      </c>
      <c r="AS15" s="13">
        <v>3000</v>
      </c>
      <c r="AT15" s="21">
        <f t="shared" si="11"/>
        <v>64477</v>
      </c>
      <c r="AU15" s="9">
        <v>191000</v>
      </c>
      <c r="AV15" s="9"/>
      <c r="AW15" s="9"/>
      <c r="AX15" s="21">
        <f t="shared" si="12"/>
        <v>191000</v>
      </c>
      <c r="AY15" s="113">
        <f t="shared" si="13"/>
        <v>1086873</v>
      </c>
      <c r="AZ15" s="77">
        <v>1087000</v>
      </c>
      <c r="BA15" s="140">
        <f t="shared" si="14"/>
        <v>127</v>
      </c>
      <c r="BB15" s="80">
        <f t="shared" si="1"/>
        <v>0.9998831646734131</v>
      </c>
    </row>
    <row r="16" spans="1:54" ht="19.5" customHeight="1">
      <c r="A16" s="167"/>
      <c r="B16" s="57" t="s">
        <v>2</v>
      </c>
      <c r="C16" s="10"/>
      <c r="D16" s="10"/>
      <c r="E16" s="10"/>
      <c r="F16" s="49">
        <f t="shared" si="15"/>
        <v>0</v>
      </c>
      <c r="G16" s="10">
        <v>38500</v>
      </c>
      <c r="H16" s="19">
        <v>26176</v>
      </c>
      <c r="I16" s="10">
        <v>47850</v>
      </c>
      <c r="J16" s="18">
        <f t="shared" si="2"/>
        <v>112526</v>
      </c>
      <c r="K16" s="10">
        <v>38500</v>
      </c>
      <c r="L16" s="19">
        <v>21683</v>
      </c>
      <c r="M16" s="9">
        <v>47850</v>
      </c>
      <c r="N16" s="18">
        <f t="shared" si="3"/>
        <v>108033</v>
      </c>
      <c r="O16" s="17">
        <v>38500</v>
      </c>
      <c r="P16" s="19">
        <v>21756</v>
      </c>
      <c r="Q16" s="9">
        <v>47850</v>
      </c>
      <c r="R16" s="21">
        <f t="shared" si="4"/>
        <v>108106</v>
      </c>
      <c r="S16" s="9">
        <v>38500</v>
      </c>
      <c r="T16" s="21">
        <v>21756</v>
      </c>
      <c r="U16" s="54">
        <v>47850</v>
      </c>
      <c r="V16" s="21">
        <f t="shared" si="5"/>
        <v>108106</v>
      </c>
      <c r="W16" s="2"/>
      <c r="X16" s="20">
        <v>32936</v>
      </c>
      <c r="Y16" s="3">
        <v>47850</v>
      </c>
      <c r="Z16" s="20">
        <f t="shared" si="6"/>
        <v>80786</v>
      </c>
      <c r="AA16" s="9">
        <v>26350</v>
      </c>
      <c r="AB16" s="129"/>
      <c r="AC16" s="11">
        <v>52840</v>
      </c>
      <c r="AD16" s="21">
        <f t="shared" si="7"/>
        <v>79190</v>
      </c>
      <c r="AE16" s="9">
        <v>26350</v>
      </c>
      <c r="AF16" s="126">
        <v>42753</v>
      </c>
      <c r="AG16" s="10">
        <v>65590</v>
      </c>
      <c r="AH16" s="18">
        <f t="shared" si="8"/>
        <v>134693</v>
      </c>
      <c r="AI16" s="10">
        <v>26350</v>
      </c>
      <c r="AJ16" s="18"/>
      <c r="AK16" s="10">
        <v>52840</v>
      </c>
      <c r="AL16" s="21">
        <f t="shared" si="9"/>
        <v>79190</v>
      </c>
      <c r="AM16" s="9">
        <v>26350</v>
      </c>
      <c r="AN16" s="61"/>
      <c r="AO16" s="37">
        <v>40800</v>
      </c>
      <c r="AP16" s="22">
        <f t="shared" si="10"/>
        <v>67150</v>
      </c>
      <c r="AQ16" s="39">
        <v>26350</v>
      </c>
      <c r="AR16" s="22"/>
      <c r="AS16" s="13">
        <v>40800</v>
      </c>
      <c r="AT16" s="21">
        <f t="shared" si="11"/>
        <v>67150</v>
      </c>
      <c r="AU16" s="9">
        <v>71890</v>
      </c>
      <c r="AV16" s="9"/>
      <c r="AW16" s="9"/>
      <c r="AX16" s="21">
        <f t="shared" si="12"/>
        <v>71890</v>
      </c>
      <c r="AY16" s="113">
        <f t="shared" si="13"/>
        <v>1016820</v>
      </c>
      <c r="AZ16" s="77">
        <v>1023000</v>
      </c>
      <c r="BA16" s="140">
        <f t="shared" si="14"/>
        <v>6180</v>
      </c>
      <c r="BB16" s="80">
        <f t="shared" si="1"/>
        <v>0.993958944281525</v>
      </c>
    </row>
    <row r="17" spans="1:54" ht="19.5" customHeight="1">
      <c r="A17" s="167"/>
      <c r="B17" s="57" t="s">
        <v>69</v>
      </c>
      <c r="C17" s="17">
        <v>5500</v>
      </c>
      <c r="D17" s="10"/>
      <c r="E17" s="10"/>
      <c r="F17" s="49">
        <f t="shared" si="15"/>
        <v>5500</v>
      </c>
      <c r="G17" s="17">
        <v>11500</v>
      </c>
      <c r="H17" s="17"/>
      <c r="I17" s="10">
        <v>45000</v>
      </c>
      <c r="J17" s="18">
        <f t="shared" si="2"/>
        <v>56500</v>
      </c>
      <c r="K17" s="17">
        <v>181500</v>
      </c>
      <c r="L17" s="17"/>
      <c r="M17" s="9">
        <v>48000</v>
      </c>
      <c r="N17" s="18">
        <f t="shared" si="3"/>
        <v>229500</v>
      </c>
      <c r="O17" s="17">
        <v>11500</v>
      </c>
      <c r="P17" s="19"/>
      <c r="Q17" s="9">
        <v>42000</v>
      </c>
      <c r="R17" s="21">
        <f t="shared" si="4"/>
        <v>53500</v>
      </c>
      <c r="S17" s="9">
        <v>11500</v>
      </c>
      <c r="T17" s="21"/>
      <c r="U17" s="54">
        <v>156003</v>
      </c>
      <c r="V17" s="21">
        <f t="shared" si="5"/>
        <v>167503</v>
      </c>
      <c r="W17" s="2">
        <v>11500</v>
      </c>
      <c r="X17" s="2"/>
      <c r="Y17" s="3">
        <v>166157</v>
      </c>
      <c r="Z17" s="20">
        <f t="shared" si="6"/>
        <v>177657</v>
      </c>
      <c r="AA17" s="9">
        <v>5500</v>
      </c>
      <c r="AB17" s="124"/>
      <c r="AC17" s="11"/>
      <c r="AD17" s="21">
        <f t="shared" si="7"/>
        <v>5500</v>
      </c>
      <c r="AE17" s="9">
        <v>181500</v>
      </c>
      <c r="AF17" s="122"/>
      <c r="AG17" s="10">
        <v>172902</v>
      </c>
      <c r="AH17" s="18">
        <f t="shared" si="8"/>
        <v>354402</v>
      </c>
      <c r="AI17" s="10">
        <v>11500</v>
      </c>
      <c r="AJ17" s="10"/>
      <c r="AK17" s="10">
        <v>172902</v>
      </c>
      <c r="AL17" s="21">
        <f t="shared" si="9"/>
        <v>184402</v>
      </c>
      <c r="AM17" s="9">
        <v>16630</v>
      </c>
      <c r="AN17" s="60"/>
      <c r="AO17" s="37">
        <v>172902</v>
      </c>
      <c r="AP17" s="22">
        <f t="shared" si="10"/>
        <v>189532</v>
      </c>
      <c r="AQ17" s="39">
        <v>20300</v>
      </c>
      <c r="AR17" s="13"/>
      <c r="AS17" s="13">
        <v>172902</v>
      </c>
      <c r="AT17" s="21">
        <f t="shared" si="11"/>
        <v>193202</v>
      </c>
      <c r="AU17" s="9">
        <v>5500</v>
      </c>
      <c r="AV17" s="9"/>
      <c r="AW17" s="9"/>
      <c r="AX17" s="21">
        <f t="shared" si="12"/>
        <v>5500</v>
      </c>
      <c r="AY17" s="113">
        <f t="shared" si="13"/>
        <v>1622698</v>
      </c>
      <c r="AZ17" s="77">
        <v>1686000</v>
      </c>
      <c r="BA17" s="140">
        <f t="shared" si="14"/>
        <v>63302</v>
      </c>
      <c r="BB17" s="80">
        <f t="shared" si="1"/>
        <v>0.9624543297746144</v>
      </c>
    </row>
    <row r="18" spans="1:54" ht="19.5" customHeight="1">
      <c r="A18" s="167"/>
      <c r="B18" s="57" t="s">
        <v>3</v>
      </c>
      <c r="C18" s="10"/>
      <c r="D18" s="10"/>
      <c r="E18" s="10"/>
      <c r="F18" s="49">
        <f t="shared" si="15"/>
        <v>0</v>
      </c>
      <c r="G18" s="17"/>
      <c r="H18" s="17"/>
      <c r="I18" s="10">
        <v>84750</v>
      </c>
      <c r="J18" s="18">
        <f t="shared" si="2"/>
        <v>84750</v>
      </c>
      <c r="K18" s="17"/>
      <c r="L18" s="17"/>
      <c r="M18" s="9">
        <v>96000</v>
      </c>
      <c r="N18" s="18">
        <f t="shared" si="3"/>
        <v>96000</v>
      </c>
      <c r="O18" s="17"/>
      <c r="P18" s="19"/>
      <c r="Q18" s="9">
        <v>92250</v>
      </c>
      <c r="R18" s="21">
        <f t="shared" si="4"/>
        <v>92250</v>
      </c>
      <c r="S18" s="9"/>
      <c r="T18" s="21"/>
      <c r="U18" s="54">
        <v>84750</v>
      </c>
      <c r="V18" s="21">
        <f t="shared" si="5"/>
        <v>84750</v>
      </c>
      <c r="W18" s="2"/>
      <c r="X18" s="2"/>
      <c r="Y18" s="3">
        <v>84750</v>
      </c>
      <c r="Z18" s="20">
        <f t="shared" si="6"/>
        <v>84750</v>
      </c>
      <c r="AA18" s="9"/>
      <c r="AB18" s="124"/>
      <c r="AC18" s="11">
        <v>61200</v>
      </c>
      <c r="AD18" s="21">
        <f t="shared" si="7"/>
        <v>61200</v>
      </c>
      <c r="AE18" s="9"/>
      <c r="AF18" s="122"/>
      <c r="AG18" s="10">
        <v>73950</v>
      </c>
      <c r="AH18" s="18">
        <f t="shared" si="8"/>
        <v>73950</v>
      </c>
      <c r="AI18" s="10"/>
      <c r="AJ18" s="10"/>
      <c r="AK18" s="10">
        <v>65450</v>
      </c>
      <c r="AL18" s="21">
        <f t="shared" si="9"/>
        <v>65450</v>
      </c>
      <c r="AM18" s="9"/>
      <c r="AN18" s="60"/>
      <c r="AO18" s="37">
        <v>65450</v>
      </c>
      <c r="AP18" s="22">
        <f t="shared" si="10"/>
        <v>65450</v>
      </c>
      <c r="AQ18" s="39"/>
      <c r="AR18" s="13"/>
      <c r="AS18" s="13">
        <v>65450</v>
      </c>
      <c r="AT18" s="21">
        <f t="shared" si="11"/>
        <v>65450</v>
      </c>
      <c r="AU18" s="9"/>
      <c r="AV18" s="9"/>
      <c r="AW18" s="9"/>
      <c r="AX18" s="21">
        <f t="shared" si="12"/>
        <v>0</v>
      </c>
      <c r="AY18" s="113">
        <f t="shared" si="13"/>
        <v>774000</v>
      </c>
      <c r="AZ18" s="77">
        <v>796000</v>
      </c>
      <c r="BA18" s="140">
        <f t="shared" si="14"/>
        <v>22000</v>
      </c>
      <c r="BB18" s="80">
        <f t="shared" si="1"/>
        <v>0.9723618090452262</v>
      </c>
    </row>
    <row r="19" spans="1:54" ht="19.5" customHeight="1">
      <c r="A19" s="167"/>
      <c r="B19" s="57" t="s">
        <v>25</v>
      </c>
      <c r="C19" s="10"/>
      <c r="D19" s="10"/>
      <c r="E19" s="10"/>
      <c r="F19" s="49">
        <f t="shared" si="15"/>
        <v>0</v>
      </c>
      <c r="G19" s="10"/>
      <c r="H19" s="10"/>
      <c r="I19" s="10"/>
      <c r="J19" s="18">
        <f t="shared" si="2"/>
        <v>0</v>
      </c>
      <c r="K19" s="10"/>
      <c r="L19" s="10"/>
      <c r="M19" s="9"/>
      <c r="N19" s="18">
        <f t="shared" si="3"/>
        <v>0</v>
      </c>
      <c r="O19" s="17">
        <v>14438</v>
      </c>
      <c r="P19" s="19"/>
      <c r="Q19" s="9"/>
      <c r="R19" s="21">
        <f t="shared" si="4"/>
        <v>14438</v>
      </c>
      <c r="S19" s="9">
        <v>14438</v>
      </c>
      <c r="T19" s="21">
        <v>48221</v>
      </c>
      <c r="U19" s="54">
        <v>170372</v>
      </c>
      <c r="V19" s="21">
        <f t="shared" si="5"/>
        <v>233031</v>
      </c>
      <c r="W19" s="2"/>
      <c r="X19" s="20">
        <v>48820</v>
      </c>
      <c r="Y19" s="3">
        <v>170372</v>
      </c>
      <c r="Z19" s="20">
        <f t="shared" si="6"/>
        <v>219192</v>
      </c>
      <c r="AA19" s="9"/>
      <c r="AB19" s="124"/>
      <c r="AC19" s="11"/>
      <c r="AD19" s="21">
        <f t="shared" si="7"/>
        <v>0</v>
      </c>
      <c r="AE19" s="9">
        <v>13334</v>
      </c>
      <c r="AF19" s="122"/>
      <c r="AG19" s="10"/>
      <c r="AH19" s="18">
        <f t="shared" si="8"/>
        <v>13334</v>
      </c>
      <c r="AI19" s="10">
        <v>13334</v>
      </c>
      <c r="AJ19" s="18">
        <v>21731</v>
      </c>
      <c r="AK19" s="43">
        <v>149548</v>
      </c>
      <c r="AL19" s="21">
        <f t="shared" si="9"/>
        <v>184613</v>
      </c>
      <c r="AM19" s="9"/>
      <c r="AN19" s="61">
        <v>35590</v>
      </c>
      <c r="AO19" s="37">
        <v>172659</v>
      </c>
      <c r="AP19" s="22">
        <f t="shared" si="10"/>
        <v>208249</v>
      </c>
      <c r="AQ19" s="39"/>
      <c r="AR19" s="22">
        <v>14676</v>
      </c>
      <c r="AS19" s="13">
        <v>36445</v>
      </c>
      <c r="AT19" s="21">
        <f t="shared" si="11"/>
        <v>51121</v>
      </c>
      <c r="AU19" s="9"/>
      <c r="AV19" s="9"/>
      <c r="AW19" s="9">
        <v>20022</v>
      </c>
      <c r="AX19" s="21">
        <f t="shared" si="12"/>
        <v>20022</v>
      </c>
      <c r="AY19" s="113">
        <f t="shared" si="13"/>
        <v>944000</v>
      </c>
      <c r="AZ19" s="77">
        <v>944000</v>
      </c>
      <c r="BA19" s="140">
        <f t="shared" si="14"/>
        <v>0</v>
      </c>
      <c r="BB19" s="80">
        <f t="shared" si="1"/>
        <v>1</v>
      </c>
    </row>
    <row r="20" spans="1:54" ht="19.5" customHeight="1">
      <c r="A20" s="167"/>
      <c r="B20" s="57" t="s">
        <v>4</v>
      </c>
      <c r="C20" s="10"/>
      <c r="D20" s="10"/>
      <c r="E20" s="10"/>
      <c r="F20" s="49">
        <f t="shared" si="15"/>
        <v>0</v>
      </c>
      <c r="G20" s="10"/>
      <c r="H20" s="10"/>
      <c r="I20" s="10"/>
      <c r="J20" s="18">
        <f t="shared" si="2"/>
        <v>0</v>
      </c>
      <c r="K20" s="10"/>
      <c r="L20" s="10"/>
      <c r="M20" s="9"/>
      <c r="N20" s="18">
        <f t="shared" si="3"/>
        <v>0</v>
      </c>
      <c r="O20" s="17">
        <v>873000</v>
      </c>
      <c r="P20" s="19"/>
      <c r="Q20" s="9">
        <v>255500</v>
      </c>
      <c r="R20" s="21">
        <f t="shared" si="4"/>
        <v>1128500</v>
      </c>
      <c r="S20" s="9"/>
      <c r="T20" s="21"/>
      <c r="U20" s="54">
        <v>27500</v>
      </c>
      <c r="V20" s="21">
        <f t="shared" si="5"/>
        <v>27500</v>
      </c>
      <c r="W20" s="2"/>
      <c r="X20" s="2"/>
      <c r="Y20" s="3"/>
      <c r="Z20" s="20">
        <f t="shared" si="6"/>
        <v>0</v>
      </c>
      <c r="AA20" s="9"/>
      <c r="AB20" s="124"/>
      <c r="AC20" s="11"/>
      <c r="AD20" s="21">
        <f t="shared" si="7"/>
        <v>0</v>
      </c>
      <c r="AE20" s="9"/>
      <c r="AF20" s="122"/>
      <c r="AG20" s="43"/>
      <c r="AH20" s="18">
        <f t="shared" si="8"/>
        <v>0</v>
      </c>
      <c r="AI20" s="10">
        <v>406500</v>
      </c>
      <c r="AJ20" s="10"/>
      <c r="AK20" s="10">
        <v>287000</v>
      </c>
      <c r="AL20" s="21">
        <f t="shared" si="9"/>
        <v>693500</v>
      </c>
      <c r="AM20" s="9"/>
      <c r="AN20" s="60"/>
      <c r="AO20" s="12">
        <v>29000</v>
      </c>
      <c r="AP20" s="22">
        <f t="shared" si="10"/>
        <v>29000</v>
      </c>
      <c r="AQ20" s="39">
        <v>299500</v>
      </c>
      <c r="AR20" s="13"/>
      <c r="AS20" s="13"/>
      <c r="AT20" s="21">
        <f t="shared" si="11"/>
        <v>299500</v>
      </c>
      <c r="AU20" s="9"/>
      <c r="AV20" s="9"/>
      <c r="AW20" s="9"/>
      <c r="AX20" s="21">
        <f t="shared" si="12"/>
        <v>0</v>
      </c>
      <c r="AY20" s="113">
        <f t="shared" si="13"/>
        <v>2178000</v>
      </c>
      <c r="AZ20" s="77">
        <v>2178000</v>
      </c>
      <c r="BA20" s="140">
        <f t="shared" si="14"/>
        <v>0</v>
      </c>
      <c r="BB20" s="80">
        <f t="shared" si="1"/>
        <v>1</v>
      </c>
    </row>
    <row r="21" spans="1:55" ht="19.5" customHeight="1">
      <c r="A21" s="167"/>
      <c r="B21" s="57" t="s">
        <v>26</v>
      </c>
      <c r="C21" s="10"/>
      <c r="D21" s="10"/>
      <c r="E21" s="10"/>
      <c r="F21" s="49">
        <f t="shared" si="15"/>
        <v>0</v>
      </c>
      <c r="G21" s="10"/>
      <c r="H21" s="10"/>
      <c r="I21" s="66">
        <v>112590</v>
      </c>
      <c r="J21" s="21">
        <f t="shared" si="2"/>
        <v>112590</v>
      </c>
      <c r="K21" s="9"/>
      <c r="L21" s="9"/>
      <c r="M21" s="9">
        <v>122355</v>
      </c>
      <c r="N21" s="21">
        <f t="shared" si="3"/>
        <v>122355</v>
      </c>
      <c r="O21" s="9"/>
      <c r="P21" s="69"/>
      <c r="Q21" s="9">
        <v>115155</v>
      </c>
      <c r="R21" s="21">
        <f t="shared" si="4"/>
        <v>115155</v>
      </c>
      <c r="S21" s="9"/>
      <c r="T21" s="21"/>
      <c r="U21" s="55">
        <v>138735</v>
      </c>
      <c r="V21" s="21">
        <f t="shared" si="5"/>
        <v>138735</v>
      </c>
      <c r="W21" s="3"/>
      <c r="X21" s="2"/>
      <c r="Y21" s="2">
        <v>135765</v>
      </c>
      <c r="Z21" s="20">
        <f t="shared" si="6"/>
        <v>135765</v>
      </c>
      <c r="AA21" s="9">
        <v>133000</v>
      </c>
      <c r="AB21" s="124"/>
      <c r="AC21" s="11">
        <v>96712</v>
      </c>
      <c r="AD21" s="21">
        <f t="shared" si="7"/>
        <v>229712</v>
      </c>
      <c r="AE21" s="9"/>
      <c r="AF21" s="122"/>
      <c r="AG21" s="9">
        <v>93449</v>
      </c>
      <c r="AH21" s="21">
        <f t="shared" si="8"/>
        <v>93449</v>
      </c>
      <c r="AI21" s="9"/>
      <c r="AJ21" s="9"/>
      <c r="AK21" s="9">
        <v>74549</v>
      </c>
      <c r="AL21" s="21">
        <f t="shared" si="9"/>
        <v>74549</v>
      </c>
      <c r="AM21" s="9"/>
      <c r="AN21" s="63"/>
      <c r="AO21" s="70">
        <v>134399</v>
      </c>
      <c r="AP21" s="22">
        <f t="shared" si="10"/>
        <v>134399</v>
      </c>
      <c r="AQ21" s="39"/>
      <c r="AR21" s="13"/>
      <c r="AS21" s="13">
        <v>168037</v>
      </c>
      <c r="AT21" s="21">
        <f t="shared" si="11"/>
        <v>168037</v>
      </c>
      <c r="AU21" s="9"/>
      <c r="AV21" s="9"/>
      <c r="AW21" s="9">
        <v>5250</v>
      </c>
      <c r="AX21" s="21">
        <f t="shared" si="12"/>
        <v>5250</v>
      </c>
      <c r="AY21" s="113">
        <f t="shared" si="13"/>
        <v>1329996</v>
      </c>
      <c r="AZ21" s="77">
        <v>1330000</v>
      </c>
      <c r="BA21" s="140">
        <f t="shared" si="14"/>
        <v>4</v>
      </c>
      <c r="BB21" s="80">
        <f t="shared" si="1"/>
        <v>0.999996992481203</v>
      </c>
      <c r="BC21" s="6"/>
    </row>
    <row r="22" spans="1:55" ht="19.5" customHeight="1">
      <c r="A22" s="167"/>
      <c r="B22" s="57" t="s">
        <v>27</v>
      </c>
      <c r="C22" s="10"/>
      <c r="D22" s="10"/>
      <c r="E22" s="10"/>
      <c r="F22" s="49">
        <f t="shared" si="15"/>
        <v>0</v>
      </c>
      <c r="G22" s="10"/>
      <c r="H22" s="10"/>
      <c r="I22" s="10"/>
      <c r="J22" s="18">
        <f t="shared" si="2"/>
        <v>0</v>
      </c>
      <c r="K22" s="10"/>
      <c r="L22" s="10"/>
      <c r="M22" s="9"/>
      <c r="N22" s="18">
        <f t="shared" si="3"/>
        <v>0</v>
      </c>
      <c r="O22" s="10">
        <v>25541</v>
      </c>
      <c r="P22" s="19"/>
      <c r="Q22" s="9"/>
      <c r="R22" s="21">
        <f t="shared" si="4"/>
        <v>25541</v>
      </c>
      <c r="S22" s="9"/>
      <c r="T22" s="21"/>
      <c r="U22" s="54">
        <v>868425</v>
      </c>
      <c r="V22" s="21">
        <f t="shared" si="5"/>
        <v>868425</v>
      </c>
      <c r="W22" s="2"/>
      <c r="X22" s="2"/>
      <c r="Y22" s="3">
        <v>18576</v>
      </c>
      <c r="Z22" s="20">
        <f t="shared" si="6"/>
        <v>18576</v>
      </c>
      <c r="AA22" s="9"/>
      <c r="AB22" s="124"/>
      <c r="AC22" s="11"/>
      <c r="AD22" s="21">
        <f>SUM(AA22,AB22,AC22)</f>
        <v>0</v>
      </c>
      <c r="AE22" s="9"/>
      <c r="AF22" s="122"/>
      <c r="AG22" s="10"/>
      <c r="AH22" s="18">
        <f t="shared" si="8"/>
        <v>0</v>
      </c>
      <c r="AI22" s="10"/>
      <c r="AJ22" s="10"/>
      <c r="AK22" s="10"/>
      <c r="AL22" s="21">
        <f t="shared" si="9"/>
        <v>0</v>
      </c>
      <c r="AM22" s="9"/>
      <c r="AN22" s="60"/>
      <c r="AO22" s="37"/>
      <c r="AP22" s="22">
        <f t="shared" si="10"/>
        <v>0</v>
      </c>
      <c r="AQ22" s="39">
        <v>28595</v>
      </c>
      <c r="AR22" s="13"/>
      <c r="AS22" s="13">
        <v>837040</v>
      </c>
      <c r="AT22" s="21">
        <f t="shared" si="11"/>
        <v>865635</v>
      </c>
      <c r="AU22" s="9"/>
      <c r="AV22" s="9"/>
      <c r="AW22" s="9">
        <v>46792</v>
      </c>
      <c r="AX22" s="21">
        <f t="shared" si="12"/>
        <v>46792</v>
      </c>
      <c r="AY22" s="113">
        <f t="shared" si="13"/>
        <v>1824969</v>
      </c>
      <c r="AZ22" s="77">
        <v>1825000</v>
      </c>
      <c r="BA22" s="140">
        <f t="shared" si="14"/>
        <v>31</v>
      </c>
      <c r="BB22" s="80">
        <f t="shared" si="1"/>
        <v>0.9999830136986302</v>
      </c>
      <c r="BC22" s="6"/>
    </row>
    <row r="23" spans="1:56" ht="19.5" customHeight="1">
      <c r="A23" s="167"/>
      <c r="B23" s="57" t="s">
        <v>60</v>
      </c>
      <c r="C23" s="10"/>
      <c r="D23" s="10"/>
      <c r="E23" s="10">
        <v>30000</v>
      </c>
      <c r="F23" s="49">
        <f t="shared" si="15"/>
        <v>30000</v>
      </c>
      <c r="G23" s="10"/>
      <c r="H23" s="10"/>
      <c r="I23" s="10">
        <v>36000</v>
      </c>
      <c r="J23" s="18">
        <f t="shared" si="2"/>
        <v>36000</v>
      </c>
      <c r="K23" s="10"/>
      <c r="L23" s="10"/>
      <c r="M23" s="66">
        <v>36000</v>
      </c>
      <c r="N23" s="18">
        <f t="shared" si="3"/>
        <v>36000</v>
      </c>
      <c r="O23" s="10"/>
      <c r="P23" s="19"/>
      <c r="Q23" s="9">
        <v>36000</v>
      </c>
      <c r="R23" s="21">
        <f t="shared" si="4"/>
        <v>36000</v>
      </c>
      <c r="S23" s="9"/>
      <c r="T23" s="21"/>
      <c r="U23" s="54">
        <v>36000</v>
      </c>
      <c r="V23" s="21">
        <f t="shared" si="5"/>
        <v>36000</v>
      </c>
      <c r="W23" s="2"/>
      <c r="X23" s="2"/>
      <c r="Y23" s="3">
        <v>81000</v>
      </c>
      <c r="Z23" s="20">
        <f t="shared" si="6"/>
        <v>81000</v>
      </c>
      <c r="AA23" s="9"/>
      <c r="AB23" s="124"/>
      <c r="AC23" s="11">
        <v>36000</v>
      </c>
      <c r="AD23" s="21">
        <f t="shared" si="7"/>
        <v>36000</v>
      </c>
      <c r="AE23" s="9"/>
      <c r="AF23" s="122"/>
      <c r="AG23" s="36">
        <v>39000</v>
      </c>
      <c r="AH23" s="18">
        <f t="shared" si="8"/>
        <v>39000</v>
      </c>
      <c r="AI23" s="10"/>
      <c r="AJ23" s="10"/>
      <c r="AK23" s="10">
        <v>39000</v>
      </c>
      <c r="AL23" s="21">
        <f t="shared" si="9"/>
        <v>39000</v>
      </c>
      <c r="AM23" s="9"/>
      <c r="AN23" s="60"/>
      <c r="AO23" s="37">
        <v>61500</v>
      </c>
      <c r="AP23" s="22">
        <f t="shared" si="10"/>
        <v>61500</v>
      </c>
      <c r="AQ23" s="39"/>
      <c r="AR23" s="13"/>
      <c r="AS23" s="13">
        <v>64500</v>
      </c>
      <c r="AT23" s="21">
        <f t="shared" si="11"/>
        <v>64500</v>
      </c>
      <c r="AU23" s="9"/>
      <c r="AV23" s="13"/>
      <c r="AW23" s="13">
        <v>21000</v>
      </c>
      <c r="AX23" s="21">
        <f t="shared" si="12"/>
        <v>21000</v>
      </c>
      <c r="AY23" s="113">
        <f t="shared" si="13"/>
        <v>516000</v>
      </c>
      <c r="AZ23" s="77">
        <v>516000</v>
      </c>
      <c r="BA23" s="140">
        <f t="shared" si="14"/>
        <v>0</v>
      </c>
      <c r="BB23" s="80">
        <f t="shared" si="1"/>
        <v>1</v>
      </c>
      <c r="BD23" s="40"/>
    </row>
    <row r="24" spans="1:54" ht="19.5" customHeight="1">
      <c r="A24" s="167"/>
      <c r="B24" s="57" t="s">
        <v>76</v>
      </c>
      <c r="C24" s="10"/>
      <c r="D24" s="10"/>
      <c r="E24" s="10"/>
      <c r="F24" s="49">
        <f t="shared" si="15"/>
        <v>0</v>
      </c>
      <c r="G24" s="10"/>
      <c r="H24" s="10"/>
      <c r="I24" s="10"/>
      <c r="J24" s="18">
        <f t="shared" si="2"/>
        <v>0</v>
      </c>
      <c r="K24" s="10"/>
      <c r="L24" s="10"/>
      <c r="M24" s="9"/>
      <c r="N24" s="18">
        <f t="shared" si="3"/>
        <v>0</v>
      </c>
      <c r="O24" s="17">
        <v>38000</v>
      </c>
      <c r="P24" s="19"/>
      <c r="Q24" s="9"/>
      <c r="R24" s="21">
        <f t="shared" si="4"/>
        <v>38000</v>
      </c>
      <c r="S24" s="9"/>
      <c r="T24" s="21"/>
      <c r="U24" s="54"/>
      <c r="V24" s="21">
        <f t="shared" si="5"/>
        <v>0</v>
      </c>
      <c r="W24" s="2"/>
      <c r="X24" s="2"/>
      <c r="Y24" s="3"/>
      <c r="Z24" s="20">
        <f t="shared" si="6"/>
        <v>0</v>
      </c>
      <c r="AA24" s="9"/>
      <c r="AB24" s="124"/>
      <c r="AC24" s="11"/>
      <c r="AD24" s="21">
        <f t="shared" si="7"/>
        <v>0</v>
      </c>
      <c r="AE24" s="9">
        <v>24000</v>
      </c>
      <c r="AF24" s="122"/>
      <c r="AG24" s="10"/>
      <c r="AH24" s="18">
        <f t="shared" si="8"/>
        <v>24000</v>
      </c>
      <c r="AI24" s="10"/>
      <c r="AJ24" s="10"/>
      <c r="AK24" s="10"/>
      <c r="AL24" s="21">
        <f t="shared" si="9"/>
        <v>0</v>
      </c>
      <c r="AM24" s="9"/>
      <c r="AN24" s="60"/>
      <c r="AO24" s="37"/>
      <c r="AP24" s="22">
        <f t="shared" si="10"/>
        <v>0</v>
      </c>
      <c r="AQ24" s="39"/>
      <c r="AR24" s="13"/>
      <c r="AS24" s="13"/>
      <c r="AT24" s="21">
        <f t="shared" si="11"/>
        <v>0</v>
      </c>
      <c r="AU24" s="9">
        <v>124000</v>
      </c>
      <c r="AV24" s="9"/>
      <c r="AW24" s="9"/>
      <c r="AX24" s="21">
        <f t="shared" si="12"/>
        <v>124000</v>
      </c>
      <c r="AY24" s="113">
        <f t="shared" si="13"/>
        <v>186000</v>
      </c>
      <c r="AZ24" s="77">
        <v>452000</v>
      </c>
      <c r="BA24" s="140">
        <f t="shared" si="14"/>
        <v>266000</v>
      </c>
      <c r="BB24" s="80">
        <f t="shared" si="1"/>
        <v>0.41150442477876104</v>
      </c>
    </row>
    <row r="25" spans="1:54" ht="19.5" customHeight="1">
      <c r="A25" s="167"/>
      <c r="B25" s="57" t="s">
        <v>59</v>
      </c>
      <c r="C25" s="10"/>
      <c r="D25" s="10"/>
      <c r="E25" s="10"/>
      <c r="F25" s="49">
        <f t="shared" si="15"/>
        <v>0</v>
      </c>
      <c r="G25" s="10"/>
      <c r="H25" s="10"/>
      <c r="I25" s="10"/>
      <c r="J25" s="18">
        <f t="shared" si="2"/>
        <v>0</v>
      </c>
      <c r="K25" s="10"/>
      <c r="L25" s="19"/>
      <c r="M25" s="9">
        <v>17500</v>
      </c>
      <c r="N25" s="18">
        <f t="shared" si="3"/>
        <v>17500</v>
      </c>
      <c r="O25" s="10"/>
      <c r="P25" s="19"/>
      <c r="Q25" s="9">
        <v>17500</v>
      </c>
      <c r="R25" s="21">
        <f t="shared" si="4"/>
        <v>17500</v>
      </c>
      <c r="S25" s="9"/>
      <c r="T25" s="21"/>
      <c r="U25" s="54">
        <v>17500</v>
      </c>
      <c r="V25" s="21">
        <f t="shared" si="5"/>
        <v>17500</v>
      </c>
      <c r="W25" s="2"/>
      <c r="X25" s="20"/>
      <c r="Y25" s="3">
        <v>17500</v>
      </c>
      <c r="Z25" s="20">
        <f t="shared" si="6"/>
        <v>17500</v>
      </c>
      <c r="AA25" s="9"/>
      <c r="AB25" s="124"/>
      <c r="AC25" s="11"/>
      <c r="AD25" s="21">
        <f t="shared" si="7"/>
        <v>0</v>
      </c>
      <c r="AE25" s="9"/>
      <c r="AF25" s="126"/>
      <c r="AG25" s="10">
        <v>35000</v>
      </c>
      <c r="AH25" s="18">
        <f t="shared" si="8"/>
        <v>35000</v>
      </c>
      <c r="AI25" s="10"/>
      <c r="AJ25" s="18"/>
      <c r="AK25" s="10">
        <v>35000</v>
      </c>
      <c r="AL25" s="21">
        <f t="shared" si="9"/>
        <v>35000</v>
      </c>
      <c r="AM25" s="9"/>
      <c r="AN25" s="61"/>
      <c r="AO25" s="37">
        <v>35000</v>
      </c>
      <c r="AP25" s="22">
        <f t="shared" si="10"/>
        <v>35000</v>
      </c>
      <c r="AQ25" s="39"/>
      <c r="AR25" s="22"/>
      <c r="AS25" s="13">
        <v>38500</v>
      </c>
      <c r="AT25" s="21">
        <f t="shared" si="11"/>
        <v>38500</v>
      </c>
      <c r="AU25" s="9"/>
      <c r="AV25" s="9"/>
      <c r="AW25" s="9"/>
      <c r="AX25" s="21">
        <f t="shared" si="12"/>
        <v>0</v>
      </c>
      <c r="AY25" s="113">
        <f t="shared" si="13"/>
        <v>213500</v>
      </c>
      <c r="AZ25" s="77">
        <v>226000</v>
      </c>
      <c r="BA25" s="140">
        <f t="shared" si="14"/>
        <v>12500</v>
      </c>
      <c r="BB25" s="80">
        <f t="shared" si="1"/>
        <v>0.9446902654867256</v>
      </c>
    </row>
    <row r="26" spans="1:54" ht="18.75" customHeight="1">
      <c r="A26" s="167"/>
      <c r="B26" s="57" t="s">
        <v>79</v>
      </c>
      <c r="C26" s="10"/>
      <c r="D26" s="10"/>
      <c r="E26" s="10"/>
      <c r="F26" s="49">
        <f t="shared" si="15"/>
        <v>0</v>
      </c>
      <c r="G26" s="10"/>
      <c r="H26" s="10"/>
      <c r="I26" s="10"/>
      <c r="J26" s="18">
        <f t="shared" si="2"/>
        <v>0</v>
      </c>
      <c r="K26" s="10"/>
      <c r="L26" s="10"/>
      <c r="M26" s="9"/>
      <c r="N26" s="18">
        <f t="shared" si="3"/>
        <v>0</v>
      </c>
      <c r="O26" s="17">
        <v>57132</v>
      </c>
      <c r="P26" s="19"/>
      <c r="Q26" s="9"/>
      <c r="R26" s="21">
        <f t="shared" si="4"/>
        <v>57132</v>
      </c>
      <c r="S26" s="9"/>
      <c r="T26" s="21"/>
      <c r="U26" s="54"/>
      <c r="V26" s="21">
        <f t="shared" si="5"/>
        <v>0</v>
      </c>
      <c r="W26" s="2">
        <v>122868</v>
      </c>
      <c r="X26" s="2"/>
      <c r="Y26" s="3"/>
      <c r="Z26" s="20">
        <f t="shared" si="6"/>
        <v>122868</v>
      </c>
      <c r="AA26" s="9"/>
      <c r="AB26" s="124"/>
      <c r="AC26" s="11"/>
      <c r="AD26" s="21">
        <f t="shared" si="7"/>
        <v>0</v>
      </c>
      <c r="AE26" s="9"/>
      <c r="AF26" s="122"/>
      <c r="AG26" s="10"/>
      <c r="AH26" s="18">
        <f t="shared" si="8"/>
        <v>0</v>
      </c>
      <c r="AI26" s="10"/>
      <c r="AJ26" s="10"/>
      <c r="AK26" s="10"/>
      <c r="AL26" s="21">
        <f t="shared" si="9"/>
        <v>0</v>
      </c>
      <c r="AM26" s="9"/>
      <c r="AN26" s="60"/>
      <c r="AO26" s="37"/>
      <c r="AP26" s="22">
        <f t="shared" si="10"/>
        <v>0</v>
      </c>
      <c r="AQ26" s="39">
        <v>180000</v>
      </c>
      <c r="AR26" s="13"/>
      <c r="AS26" s="13"/>
      <c r="AT26" s="21">
        <f t="shared" si="11"/>
        <v>180000</v>
      </c>
      <c r="AU26" s="9"/>
      <c r="AV26" s="9"/>
      <c r="AW26" s="9"/>
      <c r="AX26" s="21">
        <f t="shared" si="12"/>
        <v>0</v>
      </c>
      <c r="AY26" s="113">
        <f t="shared" si="13"/>
        <v>360000</v>
      </c>
      <c r="AZ26" s="77">
        <v>360000</v>
      </c>
      <c r="BA26" s="140">
        <f t="shared" si="14"/>
        <v>0</v>
      </c>
      <c r="BB26" s="80">
        <f t="shared" si="1"/>
        <v>1</v>
      </c>
    </row>
    <row r="27" spans="1:54" ht="18.75" customHeight="1">
      <c r="A27" s="167"/>
      <c r="B27" s="57" t="s">
        <v>86</v>
      </c>
      <c r="C27" s="10"/>
      <c r="D27" s="10"/>
      <c r="E27" s="10"/>
      <c r="F27" s="49">
        <f t="shared" si="15"/>
        <v>0</v>
      </c>
      <c r="G27" s="17"/>
      <c r="H27" s="10"/>
      <c r="I27" s="10">
        <v>19930</v>
      </c>
      <c r="J27" s="18">
        <f t="shared" si="2"/>
        <v>19930</v>
      </c>
      <c r="K27" s="17">
        <v>4000</v>
      </c>
      <c r="L27" s="10"/>
      <c r="M27" s="9">
        <v>19930</v>
      </c>
      <c r="N27" s="18">
        <f t="shared" si="3"/>
        <v>23930</v>
      </c>
      <c r="O27" s="17">
        <v>2000</v>
      </c>
      <c r="P27" s="19"/>
      <c r="Q27" s="9">
        <v>81554</v>
      </c>
      <c r="R27" s="21">
        <f t="shared" si="4"/>
        <v>83554</v>
      </c>
      <c r="S27" s="9">
        <v>2000</v>
      </c>
      <c r="T27" s="21"/>
      <c r="U27" s="54">
        <v>40793</v>
      </c>
      <c r="V27" s="21">
        <f t="shared" si="5"/>
        <v>42793</v>
      </c>
      <c r="W27" s="2"/>
      <c r="X27" s="2"/>
      <c r="Y27" s="3">
        <v>79221</v>
      </c>
      <c r="Z27" s="20">
        <f t="shared" si="6"/>
        <v>79221</v>
      </c>
      <c r="AA27" s="9">
        <v>4000</v>
      </c>
      <c r="AB27" s="124"/>
      <c r="AC27" s="11">
        <v>43749</v>
      </c>
      <c r="AD27" s="21">
        <f>SUM(AA27,AB27,AC27)</f>
        <v>47749</v>
      </c>
      <c r="AE27" s="2">
        <v>2000</v>
      </c>
      <c r="AF27" s="122"/>
      <c r="AG27" s="10">
        <v>43749</v>
      </c>
      <c r="AH27" s="18">
        <f t="shared" si="8"/>
        <v>45749</v>
      </c>
      <c r="AI27" s="10">
        <v>2000</v>
      </c>
      <c r="AJ27" s="10"/>
      <c r="AK27" s="10">
        <v>43749</v>
      </c>
      <c r="AL27" s="21">
        <f t="shared" si="9"/>
        <v>45749</v>
      </c>
      <c r="AM27" s="9">
        <v>2000</v>
      </c>
      <c r="AN27" s="60"/>
      <c r="AO27" s="37">
        <v>43749</v>
      </c>
      <c r="AP27" s="22">
        <f t="shared" si="10"/>
        <v>45749</v>
      </c>
      <c r="AQ27" s="39">
        <v>2000</v>
      </c>
      <c r="AR27" s="13"/>
      <c r="AS27" s="13">
        <v>43749</v>
      </c>
      <c r="AT27" s="21">
        <f t="shared" si="11"/>
        <v>45749</v>
      </c>
      <c r="AU27" s="9"/>
      <c r="AV27" s="9"/>
      <c r="AW27" s="9"/>
      <c r="AX27" s="21">
        <f t="shared" si="12"/>
        <v>0</v>
      </c>
      <c r="AY27" s="113">
        <f t="shared" si="13"/>
        <v>480173</v>
      </c>
      <c r="AZ27" s="77">
        <v>493000</v>
      </c>
      <c r="BA27" s="140">
        <f t="shared" si="14"/>
        <v>12827</v>
      </c>
      <c r="BB27" s="80">
        <f t="shared" si="1"/>
        <v>0.9739817444219067</v>
      </c>
    </row>
    <row r="28" spans="1:54" s="32" customFormat="1" ht="16.5">
      <c r="A28" s="168"/>
      <c r="B28" s="83" t="s">
        <v>49</v>
      </c>
      <c r="C28" s="84"/>
      <c r="D28" s="84"/>
      <c r="E28" s="84"/>
      <c r="F28" s="85">
        <f t="shared" si="15"/>
        <v>0</v>
      </c>
      <c r="G28" s="84"/>
      <c r="H28" s="84"/>
      <c r="I28" s="84"/>
      <c r="J28" s="86">
        <f t="shared" si="2"/>
        <v>0</v>
      </c>
      <c r="K28" s="84"/>
      <c r="L28" s="84"/>
      <c r="M28" s="84"/>
      <c r="N28" s="86">
        <f t="shared" si="3"/>
        <v>0</v>
      </c>
      <c r="O28" s="84"/>
      <c r="P28" s="87"/>
      <c r="Q28" s="84"/>
      <c r="R28" s="86">
        <f t="shared" si="4"/>
        <v>0</v>
      </c>
      <c r="S28" s="84"/>
      <c r="T28" s="84"/>
      <c r="U28" s="88"/>
      <c r="V28" s="86">
        <f t="shared" si="5"/>
        <v>0</v>
      </c>
      <c r="W28" s="89"/>
      <c r="X28" s="89"/>
      <c r="Y28" s="89"/>
      <c r="Z28" s="90">
        <f t="shared" si="6"/>
        <v>0</v>
      </c>
      <c r="AA28" s="84"/>
      <c r="AB28" s="133"/>
      <c r="AC28" s="91"/>
      <c r="AD28" s="86">
        <f t="shared" si="7"/>
        <v>0</v>
      </c>
      <c r="AE28" s="84"/>
      <c r="AF28" s="131"/>
      <c r="AG28" s="84"/>
      <c r="AH28" s="86">
        <f t="shared" si="8"/>
        <v>0</v>
      </c>
      <c r="AI28" s="84"/>
      <c r="AJ28" s="84"/>
      <c r="AK28" s="84"/>
      <c r="AL28" s="86">
        <f t="shared" si="9"/>
        <v>0</v>
      </c>
      <c r="AM28" s="84"/>
      <c r="AN28" s="92"/>
      <c r="AO28" s="93"/>
      <c r="AP28" s="94"/>
      <c r="AQ28" s="95"/>
      <c r="AR28" s="96"/>
      <c r="AS28" s="96"/>
      <c r="AT28" s="86"/>
      <c r="AU28" s="84"/>
      <c r="AV28" s="84"/>
      <c r="AW28" s="84"/>
      <c r="AX28" s="86"/>
      <c r="AY28" s="97">
        <f t="shared" si="13"/>
        <v>0</v>
      </c>
      <c r="AZ28" s="114"/>
      <c r="BA28" s="141"/>
      <c r="BB28" s="115"/>
    </row>
    <row r="29" spans="1:54" ht="20.25" customHeight="1">
      <c r="A29" s="169" t="s">
        <v>50</v>
      </c>
      <c r="B29" s="57" t="s">
        <v>28</v>
      </c>
      <c r="C29" s="10"/>
      <c r="D29" s="10"/>
      <c r="E29" s="10"/>
      <c r="F29" s="49">
        <f t="shared" si="15"/>
        <v>0</v>
      </c>
      <c r="G29" s="10"/>
      <c r="H29" s="10"/>
      <c r="I29" s="10"/>
      <c r="J29" s="18">
        <f t="shared" si="2"/>
        <v>0</v>
      </c>
      <c r="K29" s="10"/>
      <c r="L29" s="10"/>
      <c r="M29" s="10"/>
      <c r="N29" s="18">
        <f t="shared" si="3"/>
        <v>0</v>
      </c>
      <c r="O29" s="17">
        <v>100142</v>
      </c>
      <c r="P29" s="19"/>
      <c r="Q29" s="10"/>
      <c r="R29" s="21">
        <f t="shared" si="4"/>
        <v>100142</v>
      </c>
      <c r="S29" s="9">
        <v>93500</v>
      </c>
      <c r="T29" s="21"/>
      <c r="U29" s="55"/>
      <c r="V29" s="21">
        <f t="shared" si="5"/>
        <v>93500</v>
      </c>
      <c r="W29" s="2">
        <v>236000</v>
      </c>
      <c r="X29" s="2"/>
      <c r="Y29" s="2"/>
      <c r="Z29" s="20">
        <f t="shared" si="6"/>
        <v>236000</v>
      </c>
      <c r="AA29" s="9">
        <v>88100</v>
      </c>
      <c r="AB29" s="124"/>
      <c r="AC29" s="11"/>
      <c r="AD29" s="21">
        <f t="shared" si="7"/>
        <v>88100</v>
      </c>
      <c r="AE29" s="9">
        <v>169111</v>
      </c>
      <c r="AF29" s="122"/>
      <c r="AG29" s="9"/>
      <c r="AH29" s="21">
        <f t="shared" si="8"/>
        <v>169111</v>
      </c>
      <c r="AI29" s="9">
        <v>81900</v>
      </c>
      <c r="AJ29" s="9"/>
      <c r="AK29" s="9"/>
      <c r="AL29" s="21">
        <f t="shared" si="9"/>
        <v>81900</v>
      </c>
      <c r="AM29" s="9">
        <v>168900</v>
      </c>
      <c r="AN29" s="60"/>
      <c r="AO29" s="37"/>
      <c r="AP29" s="22">
        <f t="shared" si="10"/>
        <v>168900</v>
      </c>
      <c r="AQ29" s="39"/>
      <c r="AR29" s="13"/>
      <c r="AS29" s="41"/>
      <c r="AT29" s="21">
        <f t="shared" si="11"/>
        <v>0</v>
      </c>
      <c r="AU29" s="9">
        <v>550347</v>
      </c>
      <c r="AV29" s="9"/>
      <c r="AW29" s="9"/>
      <c r="AX29" s="21">
        <f t="shared" si="12"/>
        <v>550347</v>
      </c>
      <c r="AY29" s="113">
        <f t="shared" si="13"/>
        <v>1488000</v>
      </c>
      <c r="AZ29" s="1">
        <v>1488000</v>
      </c>
      <c r="BA29" s="140">
        <f t="shared" si="14"/>
        <v>0</v>
      </c>
      <c r="BB29" s="80">
        <f t="shared" si="1"/>
        <v>1</v>
      </c>
    </row>
    <row r="30" spans="1:54" ht="19.5" customHeight="1">
      <c r="A30" s="167"/>
      <c r="B30" s="57" t="s">
        <v>46</v>
      </c>
      <c r="C30" s="10"/>
      <c r="D30" s="10"/>
      <c r="E30" s="10"/>
      <c r="F30" s="49">
        <f t="shared" si="15"/>
        <v>0</v>
      </c>
      <c r="G30" s="10"/>
      <c r="H30" s="10"/>
      <c r="I30" s="10"/>
      <c r="J30" s="18">
        <f t="shared" si="2"/>
        <v>0</v>
      </c>
      <c r="K30" s="10"/>
      <c r="L30" s="10"/>
      <c r="M30" s="10"/>
      <c r="N30" s="18">
        <f t="shared" si="3"/>
        <v>0</v>
      </c>
      <c r="O30" s="17">
        <v>172704</v>
      </c>
      <c r="P30" s="19"/>
      <c r="Q30" s="10"/>
      <c r="R30" s="21">
        <f t="shared" si="4"/>
        <v>172704</v>
      </c>
      <c r="S30" s="10">
        <v>35510</v>
      </c>
      <c r="T30" s="21"/>
      <c r="U30" s="55"/>
      <c r="V30" s="21">
        <f t="shared" si="5"/>
        <v>35510</v>
      </c>
      <c r="W30" s="2">
        <v>35510</v>
      </c>
      <c r="X30" s="2"/>
      <c r="Y30" s="2"/>
      <c r="Z30" s="20">
        <f t="shared" si="6"/>
        <v>35510</v>
      </c>
      <c r="AA30" s="9">
        <v>33379</v>
      </c>
      <c r="AB30" s="124"/>
      <c r="AC30" s="11"/>
      <c r="AD30" s="21">
        <f t="shared" si="7"/>
        <v>33379</v>
      </c>
      <c r="AE30" s="9">
        <v>33379</v>
      </c>
      <c r="AF30" s="122"/>
      <c r="AG30" s="9"/>
      <c r="AH30" s="21">
        <f t="shared" si="8"/>
        <v>33379</v>
      </c>
      <c r="AI30" s="9">
        <v>27921</v>
      </c>
      <c r="AJ30" s="9"/>
      <c r="AK30" s="9"/>
      <c r="AL30" s="21">
        <f t="shared" si="9"/>
        <v>27921</v>
      </c>
      <c r="AM30" s="9">
        <v>27921</v>
      </c>
      <c r="AN30" s="60"/>
      <c r="AO30" s="12"/>
      <c r="AP30" s="22">
        <f t="shared" si="10"/>
        <v>27921</v>
      </c>
      <c r="AQ30" s="39">
        <v>149676</v>
      </c>
      <c r="AR30" s="13"/>
      <c r="AS30" s="13"/>
      <c r="AT30" s="21">
        <f t="shared" si="11"/>
        <v>149676</v>
      </c>
      <c r="AU30" s="9"/>
      <c r="AV30" s="9"/>
      <c r="AW30" s="9"/>
      <c r="AX30" s="21">
        <f t="shared" si="12"/>
        <v>0</v>
      </c>
      <c r="AY30" s="113">
        <f t="shared" si="13"/>
        <v>516000</v>
      </c>
      <c r="AZ30" s="1">
        <v>516000</v>
      </c>
      <c r="BA30" s="140">
        <f t="shared" si="14"/>
        <v>0</v>
      </c>
      <c r="BB30" s="80">
        <f t="shared" si="1"/>
        <v>1</v>
      </c>
    </row>
    <row r="31" spans="1:54" ht="19.5" customHeight="1">
      <c r="A31" s="167"/>
      <c r="B31" s="57" t="s">
        <v>29</v>
      </c>
      <c r="C31" s="10"/>
      <c r="D31" s="10"/>
      <c r="E31" s="10"/>
      <c r="F31" s="49">
        <f t="shared" si="15"/>
        <v>0</v>
      </c>
      <c r="G31" s="10"/>
      <c r="H31" s="10"/>
      <c r="I31" s="10"/>
      <c r="J31" s="18">
        <f t="shared" si="2"/>
        <v>0</v>
      </c>
      <c r="K31" s="10"/>
      <c r="L31" s="10"/>
      <c r="M31" s="10"/>
      <c r="N31" s="18">
        <f t="shared" si="3"/>
        <v>0</v>
      </c>
      <c r="O31" s="10"/>
      <c r="P31" s="19"/>
      <c r="Q31" s="10"/>
      <c r="R31" s="21">
        <f t="shared" si="4"/>
        <v>0</v>
      </c>
      <c r="S31" s="43">
        <v>64400</v>
      </c>
      <c r="T31" s="21"/>
      <c r="U31" s="55"/>
      <c r="V31" s="21">
        <f t="shared" si="5"/>
        <v>64400</v>
      </c>
      <c r="W31" s="2">
        <v>85100</v>
      </c>
      <c r="X31" s="2"/>
      <c r="Y31" s="2"/>
      <c r="Z31" s="20">
        <f t="shared" si="6"/>
        <v>85100</v>
      </c>
      <c r="AA31" s="9"/>
      <c r="AB31" s="124"/>
      <c r="AC31" s="11"/>
      <c r="AD31" s="21">
        <f t="shared" si="7"/>
        <v>0</v>
      </c>
      <c r="AE31" s="9">
        <v>27200</v>
      </c>
      <c r="AF31" s="122"/>
      <c r="AG31" s="9"/>
      <c r="AH31" s="21">
        <f t="shared" si="8"/>
        <v>27200</v>
      </c>
      <c r="AI31" s="9"/>
      <c r="AJ31" s="9"/>
      <c r="AK31" s="9"/>
      <c r="AL31" s="21">
        <f t="shared" si="9"/>
        <v>0</v>
      </c>
      <c r="AM31" s="9"/>
      <c r="AN31" s="60"/>
      <c r="AO31" s="12"/>
      <c r="AP31" s="22">
        <f t="shared" si="10"/>
        <v>0</v>
      </c>
      <c r="AQ31" s="39">
        <v>64200</v>
      </c>
      <c r="AR31" s="13"/>
      <c r="AS31" s="13"/>
      <c r="AT31" s="21">
        <f t="shared" si="11"/>
        <v>64200</v>
      </c>
      <c r="AU31" s="9">
        <v>82100</v>
      </c>
      <c r="AV31" s="9"/>
      <c r="AW31" s="66"/>
      <c r="AX31" s="21">
        <f t="shared" si="12"/>
        <v>82100</v>
      </c>
      <c r="AY31" s="113">
        <f t="shared" si="13"/>
        <v>323000</v>
      </c>
      <c r="AZ31" s="1">
        <v>323000</v>
      </c>
      <c r="BA31" s="140">
        <f t="shared" si="14"/>
        <v>0</v>
      </c>
      <c r="BB31" s="80">
        <f t="shared" si="1"/>
        <v>1</v>
      </c>
    </row>
    <row r="32" spans="1:54" s="32" customFormat="1" ht="20.25" customHeight="1">
      <c r="A32" s="168"/>
      <c r="B32" s="83" t="s">
        <v>50</v>
      </c>
      <c r="C32" s="84"/>
      <c r="D32" s="84"/>
      <c r="E32" s="84"/>
      <c r="F32" s="85">
        <f t="shared" si="15"/>
        <v>0</v>
      </c>
      <c r="G32" s="84"/>
      <c r="H32" s="84"/>
      <c r="I32" s="84"/>
      <c r="J32" s="86">
        <f t="shared" si="2"/>
        <v>0</v>
      </c>
      <c r="K32" s="84"/>
      <c r="L32" s="84"/>
      <c r="M32" s="84"/>
      <c r="N32" s="86">
        <f t="shared" si="3"/>
        <v>0</v>
      </c>
      <c r="O32" s="84"/>
      <c r="P32" s="87"/>
      <c r="Q32" s="84"/>
      <c r="R32" s="86">
        <f t="shared" si="4"/>
        <v>0</v>
      </c>
      <c r="S32" s="84"/>
      <c r="T32" s="84"/>
      <c r="U32" s="88"/>
      <c r="V32" s="86">
        <f t="shared" si="5"/>
        <v>0</v>
      </c>
      <c r="W32" s="89"/>
      <c r="X32" s="89"/>
      <c r="Y32" s="89"/>
      <c r="Z32" s="90">
        <f t="shared" si="6"/>
        <v>0</v>
      </c>
      <c r="AA32" s="84"/>
      <c r="AB32" s="133"/>
      <c r="AC32" s="91"/>
      <c r="AD32" s="86">
        <f t="shared" si="7"/>
        <v>0</v>
      </c>
      <c r="AE32" s="84"/>
      <c r="AF32" s="131"/>
      <c r="AG32" s="84"/>
      <c r="AH32" s="86">
        <f t="shared" si="8"/>
        <v>0</v>
      </c>
      <c r="AI32" s="84"/>
      <c r="AJ32" s="84"/>
      <c r="AK32" s="84"/>
      <c r="AL32" s="86">
        <f t="shared" si="9"/>
        <v>0</v>
      </c>
      <c r="AM32" s="84"/>
      <c r="AN32" s="92"/>
      <c r="AO32" s="93"/>
      <c r="AP32" s="94"/>
      <c r="AQ32" s="95"/>
      <c r="AR32" s="96"/>
      <c r="AS32" s="96"/>
      <c r="AT32" s="86"/>
      <c r="AU32" s="84"/>
      <c r="AV32" s="84"/>
      <c r="AW32" s="84"/>
      <c r="AX32" s="86"/>
      <c r="AY32" s="97">
        <f t="shared" si="13"/>
        <v>0</v>
      </c>
      <c r="AZ32" s="97"/>
      <c r="BA32" s="141"/>
      <c r="BB32" s="115"/>
    </row>
    <row r="33" spans="1:54" ht="20.25" customHeight="1">
      <c r="A33" s="169" t="s">
        <v>56</v>
      </c>
      <c r="B33" s="57" t="s">
        <v>64</v>
      </c>
      <c r="C33" s="10"/>
      <c r="D33" s="10"/>
      <c r="E33" s="10"/>
      <c r="F33" s="49">
        <f t="shared" si="15"/>
        <v>0</v>
      </c>
      <c r="G33" s="10">
        <v>12000</v>
      </c>
      <c r="H33" s="10"/>
      <c r="I33" s="10"/>
      <c r="J33" s="18">
        <f t="shared" si="2"/>
        <v>12000</v>
      </c>
      <c r="K33" s="10">
        <v>12000</v>
      </c>
      <c r="L33" s="17"/>
      <c r="M33" s="9">
        <v>13750</v>
      </c>
      <c r="N33" s="18">
        <f t="shared" si="3"/>
        <v>25750</v>
      </c>
      <c r="O33" s="17">
        <v>12000</v>
      </c>
      <c r="P33" s="19"/>
      <c r="Q33" s="9">
        <v>587451</v>
      </c>
      <c r="R33" s="21">
        <f t="shared" si="4"/>
        <v>599451</v>
      </c>
      <c r="S33" s="9">
        <v>12000</v>
      </c>
      <c r="T33" s="21"/>
      <c r="U33" s="54">
        <v>686215</v>
      </c>
      <c r="V33" s="21">
        <f t="shared" si="5"/>
        <v>698215</v>
      </c>
      <c r="W33" s="2">
        <v>12000</v>
      </c>
      <c r="X33" s="2"/>
      <c r="Y33" s="3">
        <v>41439</v>
      </c>
      <c r="Z33" s="20">
        <f t="shared" si="6"/>
        <v>53439</v>
      </c>
      <c r="AA33" s="9">
        <v>12000</v>
      </c>
      <c r="AB33" s="124"/>
      <c r="AC33" s="36"/>
      <c r="AD33" s="21">
        <f t="shared" si="7"/>
        <v>12000</v>
      </c>
      <c r="AE33" s="9">
        <v>24000</v>
      </c>
      <c r="AF33" s="122"/>
      <c r="AG33" s="10">
        <v>353786</v>
      </c>
      <c r="AH33" s="18">
        <f t="shared" si="8"/>
        <v>377786</v>
      </c>
      <c r="AI33" s="10"/>
      <c r="AJ33" s="10"/>
      <c r="AK33" s="10">
        <v>353786</v>
      </c>
      <c r="AL33" s="21">
        <f t="shared" si="9"/>
        <v>353786</v>
      </c>
      <c r="AM33" s="9">
        <v>12000</v>
      </c>
      <c r="AN33" s="60"/>
      <c r="AO33" s="37">
        <v>353786</v>
      </c>
      <c r="AP33" s="22">
        <f t="shared" si="10"/>
        <v>365786</v>
      </c>
      <c r="AQ33" s="39">
        <v>12000</v>
      </c>
      <c r="AR33" s="13"/>
      <c r="AS33" s="13">
        <v>293787</v>
      </c>
      <c r="AT33" s="21">
        <f t="shared" si="11"/>
        <v>305787</v>
      </c>
      <c r="AU33" s="9"/>
      <c r="AV33" s="9"/>
      <c r="AW33" s="9"/>
      <c r="AX33" s="21">
        <f t="shared" si="12"/>
        <v>0</v>
      </c>
      <c r="AY33" s="113">
        <f t="shared" si="13"/>
        <v>2804000</v>
      </c>
      <c r="AZ33" s="77">
        <v>2804000</v>
      </c>
      <c r="BA33" s="140">
        <f t="shared" si="14"/>
        <v>0</v>
      </c>
      <c r="BB33" s="80">
        <f t="shared" si="1"/>
        <v>1</v>
      </c>
    </row>
    <row r="34" spans="1:54" ht="19.5" customHeight="1">
      <c r="A34" s="167"/>
      <c r="B34" s="57" t="s">
        <v>95</v>
      </c>
      <c r="C34" s="10"/>
      <c r="D34" s="18">
        <v>20243</v>
      </c>
      <c r="E34" s="10"/>
      <c r="F34" s="49">
        <f t="shared" si="15"/>
        <v>20243</v>
      </c>
      <c r="G34" s="10"/>
      <c r="H34" s="19">
        <v>11145</v>
      </c>
      <c r="I34" s="10"/>
      <c r="J34" s="18">
        <f t="shared" si="2"/>
        <v>11145</v>
      </c>
      <c r="K34" s="10"/>
      <c r="L34" s="19">
        <v>17633</v>
      </c>
      <c r="M34" s="9">
        <v>89110</v>
      </c>
      <c r="N34" s="18">
        <f t="shared" si="3"/>
        <v>106743</v>
      </c>
      <c r="O34" s="17">
        <v>44000</v>
      </c>
      <c r="P34" s="19">
        <v>18849</v>
      </c>
      <c r="Q34" s="9">
        <v>114200</v>
      </c>
      <c r="R34" s="21">
        <f t="shared" si="4"/>
        <v>177049</v>
      </c>
      <c r="S34" s="9">
        <v>44000</v>
      </c>
      <c r="T34" s="21">
        <v>16503</v>
      </c>
      <c r="U34" s="54">
        <v>97830</v>
      </c>
      <c r="V34" s="21">
        <f t="shared" si="5"/>
        <v>158333</v>
      </c>
      <c r="W34" s="2">
        <v>88000</v>
      </c>
      <c r="X34" s="20">
        <v>11411</v>
      </c>
      <c r="Y34" s="3">
        <v>137000</v>
      </c>
      <c r="Z34" s="20">
        <f t="shared" si="6"/>
        <v>236411</v>
      </c>
      <c r="AA34" s="9"/>
      <c r="AB34" s="129">
        <v>7938</v>
      </c>
      <c r="AC34" s="36"/>
      <c r="AD34" s="21">
        <f t="shared" si="7"/>
        <v>7938</v>
      </c>
      <c r="AE34" s="9">
        <v>47500</v>
      </c>
      <c r="AF34" s="126">
        <v>11294</v>
      </c>
      <c r="AG34" s="10">
        <v>115874</v>
      </c>
      <c r="AH34" s="18">
        <f t="shared" si="8"/>
        <v>174668</v>
      </c>
      <c r="AI34" s="10">
        <v>47500</v>
      </c>
      <c r="AJ34" s="18">
        <v>6486</v>
      </c>
      <c r="AK34" s="10">
        <v>125174</v>
      </c>
      <c r="AL34" s="21">
        <f t="shared" si="9"/>
        <v>179160</v>
      </c>
      <c r="AM34" s="9">
        <v>47500</v>
      </c>
      <c r="AN34" s="61">
        <v>9936</v>
      </c>
      <c r="AO34" s="37">
        <v>135614</v>
      </c>
      <c r="AP34" s="22">
        <f t="shared" si="10"/>
        <v>193050</v>
      </c>
      <c r="AQ34" s="39">
        <v>47500</v>
      </c>
      <c r="AR34" s="22">
        <v>8761</v>
      </c>
      <c r="AS34" s="13">
        <v>198389</v>
      </c>
      <c r="AT34" s="21">
        <f t="shared" si="11"/>
        <v>254650</v>
      </c>
      <c r="AU34" s="9">
        <v>47500</v>
      </c>
      <c r="AV34" s="126">
        <v>54187</v>
      </c>
      <c r="AW34" s="9"/>
      <c r="AX34" s="21">
        <f t="shared" si="12"/>
        <v>101687</v>
      </c>
      <c r="AY34" s="113">
        <f t="shared" si="13"/>
        <v>1621077</v>
      </c>
      <c r="AZ34" s="77">
        <v>1681000</v>
      </c>
      <c r="BA34" s="140">
        <f t="shared" si="14"/>
        <v>59923</v>
      </c>
      <c r="BB34" s="80">
        <f t="shared" si="1"/>
        <v>0.964352766210589</v>
      </c>
    </row>
    <row r="35" spans="1:54" ht="19.5" customHeight="1">
      <c r="A35" s="167"/>
      <c r="B35" s="57" t="s">
        <v>68</v>
      </c>
      <c r="C35" s="10"/>
      <c r="D35" s="10"/>
      <c r="E35" s="10"/>
      <c r="F35" s="49">
        <f t="shared" si="15"/>
        <v>0</v>
      </c>
      <c r="G35" s="10"/>
      <c r="H35" s="10"/>
      <c r="I35" s="10"/>
      <c r="J35" s="18">
        <f t="shared" si="2"/>
        <v>0</v>
      </c>
      <c r="K35" s="10">
        <v>99000</v>
      </c>
      <c r="L35" s="10"/>
      <c r="M35" s="9"/>
      <c r="N35" s="18">
        <f t="shared" si="3"/>
        <v>99000</v>
      </c>
      <c r="O35" s="17">
        <v>490300</v>
      </c>
      <c r="P35" s="19"/>
      <c r="Q35" s="10"/>
      <c r="R35" s="21">
        <f t="shared" si="4"/>
        <v>490300</v>
      </c>
      <c r="S35" s="9">
        <v>202100</v>
      </c>
      <c r="T35" s="21"/>
      <c r="U35" s="54"/>
      <c r="V35" s="21">
        <f t="shared" si="5"/>
        <v>202100</v>
      </c>
      <c r="W35" s="2">
        <v>56000</v>
      </c>
      <c r="X35" s="2"/>
      <c r="Y35" s="3"/>
      <c r="Z35" s="20">
        <f t="shared" si="6"/>
        <v>56000</v>
      </c>
      <c r="AA35" s="9">
        <v>28000</v>
      </c>
      <c r="AB35" s="124"/>
      <c r="AC35" s="36"/>
      <c r="AD35" s="21">
        <f t="shared" si="7"/>
        <v>28000</v>
      </c>
      <c r="AE35" s="9">
        <v>199700</v>
      </c>
      <c r="AF35" s="122"/>
      <c r="AG35" s="10">
        <v>13788</v>
      </c>
      <c r="AH35" s="18">
        <f t="shared" si="8"/>
        <v>213488</v>
      </c>
      <c r="AI35" s="10">
        <v>189400</v>
      </c>
      <c r="AJ35" s="10"/>
      <c r="AK35" s="10">
        <v>13788</v>
      </c>
      <c r="AL35" s="21">
        <f t="shared" si="9"/>
        <v>203188</v>
      </c>
      <c r="AM35" s="9">
        <v>155550</v>
      </c>
      <c r="AN35" s="60"/>
      <c r="AO35" s="37">
        <v>13788</v>
      </c>
      <c r="AP35" s="22">
        <f t="shared" si="10"/>
        <v>169338</v>
      </c>
      <c r="AQ35" s="39">
        <v>160798</v>
      </c>
      <c r="AR35" s="13"/>
      <c r="AS35" s="37">
        <v>13788</v>
      </c>
      <c r="AT35" s="21">
        <f t="shared" si="11"/>
        <v>174586</v>
      </c>
      <c r="AU35" s="9"/>
      <c r="AV35" s="9"/>
      <c r="AW35" s="9"/>
      <c r="AX35" s="21">
        <f t="shared" si="12"/>
        <v>0</v>
      </c>
      <c r="AY35" s="113">
        <f t="shared" si="13"/>
        <v>1636000</v>
      </c>
      <c r="AZ35" s="77">
        <v>1636000</v>
      </c>
      <c r="BA35" s="140">
        <f t="shared" si="14"/>
        <v>0</v>
      </c>
      <c r="BB35" s="80">
        <f t="shared" si="1"/>
        <v>1</v>
      </c>
    </row>
    <row r="36" spans="1:54" ht="19.5" customHeight="1">
      <c r="A36" s="167"/>
      <c r="B36" s="57" t="s">
        <v>90</v>
      </c>
      <c r="C36" s="10"/>
      <c r="D36" s="10"/>
      <c r="E36" s="10"/>
      <c r="F36" s="49">
        <f t="shared" si="15"/>
        <v>0</v>
      </c>
      <c r="G36" s="10"/>
      <c r="H36" s="10"/>
      <c r="I36" s="10"/>
      <c r="J36" s="18">
        <f t="shared" si="2"/>
        <v>0</v>
      </c>
      <c r="K36" s="10"/>
      <c r="L36" s="10"/>
      <c r="M36" s="10"/>
      <c r="N36" s="18">
        <f t="shared" si="3"/>
        <v>0</v>
      </c>
      <c r="O36" s="17"/>
      <c r="P36" s="19"/>
      <c r="Q36" s="52"/>
      <c r="R36" s="21">
        <f t="shared" si="4"/>
        <v>0</v>
      </c>
      <c r="S36" s="9">
        <v>56500</v>
      </c>
      <c r="T36" s="21"/>
      <c r="U36" s="55"/>
      <c r="V36" s="21">
        <f t="shared" si="5"/>
        <v>56500</v>
      </c>
      <c r="W36" s="2"/>
      <c r="X36" s="2"/>
      <c r="Y36" s="2"/>
      <c r="Z36" s="20">
        <f t="shared" si="6"/>
        <v>0</v>
      </c>
      <c r="AA36" s="9"/>
      <c r="AB36" s="124"/>
      <c r="AC36" s="36"/>
      <c r="AD36" s="21">
        <f t="shared" si="7"/>
        <v>0</v>
      </c>
      <c r="AE36" s="9"/>
      <c r="AF36" s="122"/>
      <c r="AG36" s="10"/>
      <c r="AH36" s="18">
        <f t="shared" si="8"/>
        <v>0</v>
      </c>
      <c r="AI36" s="10">
        <v>56500</v>
      </c>
      <c r="AJ36" s="10"/>
      <c r="AK36" s="10"/>
      <c r="AL36" s="21">
        <f t="shared" si="9"/>
        <v>56500</v>
      </c>
      <c r="AM36" s="9"/>
      <c r="AN36" s="60"/>
      <c r="AO36" s="37"/>
      <c r="AP36" s="22">
        <f t="shared" si="10"/>
        <v>0</v>
      </c>
      <c r="AQ36" s="39"/>
      <c r="AR36" s="13"/>
      <c r="AS36" s="41"/>
      <c r="AT36" s="21">
        <f t="shared" si="11"/>
        <v>0</v>
      </c>
      <c r="AU36" s="9"/>
      <c r="AV36" s="9"/>
      <c r="AW36" s="9"/>
      <c r="AX36" s="21">
        <f t="shared" si="12"/>
        <v>0</v>
      </c>
      <c r="AY36" s="113">
        <f t="shared" si="13"/>
        <v>113000</v>
      </c>
      <c r="AZ36" s="77">
        <v>113000</v>
      </c>
      <c r="BA36" s="140">
        <f t="shared" si="14"/>
        <v>0</v>
      </c>
      <c r="BB36" s="80">
        <f t="shared" si="1"/>
        <v>1</v>
      </c>
    </row>
    <row r="37" spans="1:54" s="32" customFormat="1" ht="20.25" customHeight="1">
      <c r="A37" s="168"/>
      <c r="B37" s="83" t="s">
        <v>51</v>
      </c>
      <c r="C37" s="84"/>
      <c r="D37" s="84"/>
      <c r="E37" s="84"/>
      <c r="F37" s="85">
        <f t="shared" si="15"/>
        <v>0</v>
      </c>
      <c r="G37" s="84"/>
      <c r="H37" s="84"/>
      <c r="I37" s="84"/>
      <c r="J37" s="86">
        <f t="shared" si="2"/>
        <v>0</v>
      </c>
      <c r="K37" s="84"/>
      <c r="L37" s="84"/>
      <c r="M37" s="84"/>
      <c r="N37" s="86">
        <f t="shared" si="3"/>
        <v>0</v>
      </c>
      <c r="O37" s="84"/>
      <c r="P37" s="87"/>
      <c r="Q37" s="84"/>
      <c r="R37" s="86">
        <f t="shared" si="4"/>
        <v>0</v>
      </c>
      <c r="S37" s="84"/>
      <c r="T37" s="84"/>
      <c r="U37" s="88"/>
      <c r="V37" s="86">
        <f t="shared" si="5"/>
        <v>0</v>
      </c>
      <c r="W37" s="89"/>
      <c r="X37" s="89"/>
      <c r="Y37" s="89"/>
      <c r="Z37" s="90">
        <f t="shared" si="6"/>
        <v>0</v>
      </c>
      <c r="AA37" s="84"/>
      <c r="AB37" s="133"/>
      <c r="AC37" s="91"/>
      <c r="AD37" s="86">
        <f t="shared" si="7"/>
        <v>0</v>
      </c>
      <c r="AE37" s="84"/>
      <c r="AF37" s="131"/>
      <c r="AG37" s="84"/>
      <c r="AH37" s="86">
        <f t="shared" si="8"/>
        <v>0</v>
      </c>
      <c r="AI37" s="84"/>
      <c r="AJ37" s="84"/>
      <c r="AK37" s="84"/>
      <c r="AL37" s="86">
        <f t="shared" si="9"/>
        <v>0</v>
      </c>
      <c r="AM37" s="84"/>
      <c r="AN37" s="92"/>
      <c r="AO37" s="93"/>
      <c r="AP37" s="94"/>
      <c r="AQ37" s="95"/>
      <c r="AR37" s="96"/>
      <c r="AS37" s="96"/>
      <c r="AT37" s="86"/>
      <c r="AU37" s="84"/>
      <c r="AV37" s="84"/>
      <c r="AW37" s="84"/>
      <c r="AX37" s="86"/>
      <c r="AY37" s="97">
        <f t="shared" si="13"/>
        <v>0</v>
      </c>
      <c r="AZ37" s="114"/>
      <c r="BA37" s="141"/>
      <c r="BB37" s="115"/>
    </row>
    <row r="38" spans="1:54" ht="16.5" customHeight="1">
      <c r="A38" s="169" t="s">
        <v>55</v>
      </c>
      <c r="B38" s="57" t="s">
        <v>73</v>
      </c>
      <c r="C38" s="10"/>
      <c r="D38" s="10"/>
      <c r="E38" s="10"/>
      <c r="F38" s="49">
        <f t="shared" si="15"/>
        <v>0</v>
      </c>
      <c r="G38" s="10">
        <v>40000</v>
      </c>
      <c r="H38" s="10"/>
      <c r="I38" s="10">
        <v>275400</v>
      </c>
      <c r="J38" s="18">
        <f t="shared" si="2"/>
        <v>315400</v>
      </c>
      <c r="K38" s="10">
        <v>40000</v>
      </c>
      <c r="L38" s="17"/>
      <c r="M38" s="9">
        <v>275400</v>
      </c>
      <c r="N38" s="18">
        <f t="shared" si="3"/>
        <v>315400</v>
      </c>
      <c r="O38" s="17">
        <v>40000</v>
      </c>
      <c r="P38" s="19"/>
      <c r="Q38" s="9">
        <v>320000</v>
      </c>
      <c r="R38" s="21">
        <f t="shared" si="4"/>
        <v>360000</v>
      </c>
      <c r="S38" s="9">
        <v>40000</v>
      </c>
      <c r="T38" s="21"/>
      <c r="U38" s="55">
        <v>298300</v>
      </c>
      <c r="V38" s="21">
        <f t="shared" si="5"/>
        <v>338300</v>
      </c>
      <c r="W38" s="2"/>
      <c r="X38" s="2"/>
      <c r="Y38" s="3">
        <v>285800</v>
      </c>
      <c r="Z38" s="20">
        <f t="shared" si="6"/>
        <v>285800</v>
      </c>
      <c r="AA38" s="9"/>
      <c r="AB38" s="124"/>
      <c r="AC38" s="11"/>
      <c r="AD38" s="21">
        <f t="shared" si="7"/>
        <v>0</v>
      </c>
      <c r="AE38" s="9"/>
      <c r="AF38" s="122"/>
      <c r="AG38" s="10">
        <v>460500</v>
      </c>
      <c r="AH38" s="18">
        <f t="shared" si="8"/>
        <v>460500</v>
      </c>
      <c r="AI38" s="10">
        <v>40000</v>
      </c>
      <c r="AJ38" s="10"/>
      <c r="AK38" s="10">
        <v>460500</v>
      </c>
      <c r="AL38" s="21">
        <f t="shared" si="9"/>
        <v>500500</v>
      </c>
      <c r="AM38" s="9"/>
      <c r="AN38" s="60"/>
      <c r="AO38" s="37">
        <v>460500</v>
      </c>
      <c r="AP38" s="22">
        <f t="shared" si="10"/>
        <v>460500</v>
      </c>
      <c r="AQ38" s="39"/>
      <c r="AR38" s="13"/>
      <c r="AS38" s="13">
        <v>534459</v>
      </c>
      <c r="AT38" s="21">
        <f t="shared" si="11"/>
        <v>534459</v>
      </c>
      <c r="AU38" s="9"/>
      <c r="AV38" s="9"/>
      <c r="AW38" s="9">
        <v>29115</v>
      </c>
      <c r="AX38" s="21">
        <f t="shared" si="12"/>
        <v>29115</v>
      </c>
      <c r="AY38" s="113">
        <f t="shared" si="13"/>
        <v>3599974</v>
      </c>
      <c r="AZ38" s="77">
        <v>3600000</v>
      </c>
      <c r="BA38" s="140">
        <f t="shared" si="14"/>
        <v>26</v>
      </c>
      <c r="BB38" s="80">
        <f t="shared" si="1"/>
        <v>0.9999927777777777</v>
      </c>
    </row>
    <row r="39" spans="1:54" ht="16.5">
      <c r="A39" s="178"/>
      <c r="B39" s="57" t="s">
        <v>5</v>
      </c>
      <c r="C39" s="10"/>
      <c r="D39" s="28"/>
      <c r="E39" s="28"/>
      <c r="F39" s="49">
        <f t="shared" si="15"/>
        <v>0</v>
      </c>
      <c r="G39" s="10"/>
      <c r="H39" s="10"/>
      <c r="I39" s="10"/>
      <c r="J39" s="18">
        <f t="shared" si="2"/>
        <v>0</v>
      </c>
      <c r="K39" s="10">
        <v>220000</v>
      </c>
      <c r="L39" s="10"/>
      <c r="M39" s="9"/>
      <c r="N39" s="18">
        <f t="shared" si="3"/>
        <v>220000</v>
      </c>
      <c r="O39" s="17"/>
      <c r="P39" s="19"/>
      <c r="Q39" s="9"/>
      <c r="R39" s="21">
        <f t="shared" si="4"/>
        <v>0</v>
      </c>
      <c r="S39" s="9"/>
      <c r="T39" s="21"/>
      <c r="U39" s="54">
        <v>997226</v>
      </c>
      <c r="V39" s="21">
        <f t="shared" si="5"/>
        <v>997226</v>
      </c>
      <c r="W39" s="2"/>
      <c r="X39" s="20">
        <v>39420</v>
      </c>
      <c r="Y39" s="10">
        <v>51650</v>
      </c>
      <c r="Z39" s="20">
        <f t="shared" si="6"/>
        <v>91070</v>
      </c>
      <c r="AA39" s="9"/>
      <c r="AB39" s="124"/>
      <c r="AC39" s="11"/>
      <c r="AD39" s="21">
        <f t="shared" si="7"/>
        <v>0</v>
      </c>
      <c r="AE39" s="9"/>
      <c r="AF39" s="122"/>
      <c r="AG39" s="10"/>
      <c r="AH39" s="18">
        <f t="shared" si="8"/>
        <v>0</v>
      </c>
      <c r="AI39" s="10"/>
      <c r="AJ39" s="10"/>
      <c r="AK39" s="10"/>
      <c r="AL39" s="21">
        <f t="shared" si="9"/>
        <v>0</v>
      </c>
      <c r="AM39" s="9"/>
      <c r="AN39" s="59"/>
      <c r="AO39" s="58">
        <v>1016650</v>
      </c>
      <c r="AP39" s="22">
        <f t="shared" si="10"/>
        <v>1016650</v>
      </c>
      <c r="AQ39" s="39"/>
      <c r="AR39" s="22">
        <v>39930</v>
      </c>
      <c r="AS39" s="13">
        <v>36000</v>
      </c>
      <c r="AT39" s="21">
        <f t="shared" si="11"/>
        <v>75930</v>
      </c>
      <c r="AU39" s="9"/>
      <c r="AV39" s="9"/>
      <c r="AW39" s="9"/>
      <c r="AX39" s="21">
        <f t="shared" si="12"/>
        <v>0</v>
      </c>
      <c r="AY39" s="113">
        <f t="shared" si="13"/>
        <v>2400876</v>
      </c>
      <c r="AZ39" s="77">
        <v>2402000</v>
      </c>
      <c r="BA39" s="140">
        <f t="shared" si="14"/>
        <v>1124</v>
      </c>
      <c r="BB39" s="80">
        <f t="shared" si="1"/>
        <v>0.9995320566194837</v>
      </c>
    </row>
    <row r="40" spans="1:54" ht="19.5" customHeight="1">
      <c r="A40" s="178"/>
      <c r="B40" s="57" t="s">
        <v>30</v>
      </c>
      <c r="C40" s="10"/>
      <c r="D40" s="10"/>
      <c r="E40" s="10"/>
      <c r="F40" s="49">
        <f t="shared" si="15"/>
        <v>0</v>
      </c>
      <c r="G40" s="10"/>
      <c r="H40" s="10"/>
      <c r="I40" s="10">
        <v>108000</v>
      </c>
      <c r="J40" s="18">
        <f t="shared" si="2"/>
        <v>108000</v>
      </c>
      <c r="K40" s="10"/>
      <c r="L40" s="10"/>
      <c r="M40" s="9">
        <v>108000</v>
      </c>
      <c r="N40" s="18">
        <f t="shared" si="3"/>
        <v>108000</v>
      </c>
      <c r="O40" s="10"/>
      <c r="P40" s="19"/>
      <c r="Q40" s="9">
        <v>100000</v>
      </c>
      <c r="R40" s="21">
        <f t="shared" si="4"/>
        <v>100000</v>
      </c>
      <c r="S40" s="9"/>
      <c r="T40" s="21"/>
      <c r="U40" s="54">
        <v>100000</v>
      </c>
      <c r="V40" s="21">
        <f t="shared" si="5"/>
        <v>100000</v>
      </c>
      <c r="W40" s="2"/>
      <c r="X40" s="2"/>
      <c r="Y40" s="3">
        <v>100000</v>
      </c>
      <c r="Z40" s="20">
        <f t="shared" si="6"/>
        <v>100000</v>
      </c>
      <c r="AA40" s="9">
        <v>364980</v>
      </c>
      <c r="AB40" s="124"/>
      <c r="AC40" s="11">
        <v>100000</v>
      </c>
      <c r="AD40" s="21">
        <f t="shared" si="7"/>
        <v>464980</v>
      </c>
      <c r="AE40" s="9"/>
      <c r="AF40" s="122"/>
      <c r="AG40" s="10">
        <v>108000</v>
      </c>
      <c r="AH40" s="18">
        <f t="shared" si="8"/>
        <v>108000</v>
      </c>
      <c r="AI40" s="10"/>
      <c r="AJ40" s="10"/>
      <c r="AK40" s="10">
        <v>108000</v>
      </c>
      <c r="AL40" s="21">
        <f t="shared" si="9"/>
        <v>108000</v>
      </c>
      <c r="AM40" s="9"/>
      <c r="AN40" s="60"/>
      <c r="AO40" s="37">
        <v>100000</v>
      </c>
      <c r="AP40" s="22">
        <f t="shared" si="10"/>
        <v>100000</v>
      </c>
      <c r="AQ40" s="39"/>
      <c r="AR40" s="13"/>
      <c r="AS40" s="13">
        <v>100000</v>
      </c>
      <c r="AT40" s="21">
        <f t="shared" si="11"/>
        <v>100000</v>
      </c>
      <c r="AU40" s="9">
        <v>365020</v>
      </c>
      <c r="AV40" s="9"/>
      <c r="AW40" s="9"/>
      <c r="AX40" s="21">
        <f t="shared" si="12"/>
        <v>365020</v>
      </c>
      <c r="AY40" s="113">
        <f t="shared" si="13"/>
        <v>1762000</v>
      </c>
      <c r="AZ40" s="77">
        <v>1762000</v>
      </c>
      <c r="BA40" s="140">
        <f t="shared" si="14"/>
        <v>0</v>
      </c>
      <c r="BB40" s="80">
        <f t="shared" si="1"/>
        <v>1</v>
      </c>
    </row>
    <row r="41" spans="1:54" ht="16.5">
      <c r="A41" s="178"/>
      <c r="B41" s="57" t="s">
        <v>31</v>
      </c>
      <c r="C41" s="10"/>
      <c r="D41" s="10"/>
      <c r="E41" s="10"/>
      <c r="F41" s="49">
        <f t="shared" si="15"/>
        <v>0</v>
      </c>
      <c r="G41" s="10"/>
      <c r="H41" s="10"/>
      <c r="I41" s="10"/>
      <c r="J41" s="18">
        <f t="shared" si="2"/>
        <v>0</v>
      </c>
      <c r="K41" s="10">
        <v>240000</v>
      </c>
      <c r="L41" s="10"/>
      <c r="M41" s="9"/>
      <c r="N41" s="18">
        <f t="shared" si="3"/>
        <v>240000</v>
      </c>
      <c r="O41" s="17">
        <v>31005</v>
      </c>
      <c r="P41" s="19"/>
      <c r="Q41" s="9">
        <v>336309</v>
      </c>
      <c r="R41" s="21">
        <f t="shared" si="4"/>
        <v>367314</v>
      </c>
      <c r="S41" s="9">
        <v>10335</v>
      </c>
      <c r="T41" s="21"/>
      <c r="U41" s="54">
        <v>340649</v>
      </c>
      <c r="V41" s="21">
        <f t="shared" si="5"/>
        <v>350984</v>
      </c>
      <c r="W41" s="2">
        <v>10335</v>
      </c>
      <c r="X41" s="2"/>
      <c r="Y41" s="3">
        <v>340649</v>
      </c>
      <c r="Z41" s="20">
        <f t="shared" si="6"/>
        <v>350984</v>
      </c>
      <c r="AA41" s="9"/>
      <c r="AB41" s="124"/>
      <c r="AC41" s="11">
        <v>217891</v>
      </c>
      <c r="AD41" s="21">
        <f t="shared" si="7"/>
        <v>217891</v>
      </c>
      <c r="AE41" s="9"/>
      <c r="AF41" s="122"/>
      <c r="AG41" s="10">
        <v>217891</v>
      </c>
      <c r="AH41" s="18">
        <f t="shared" si="8"/>
        <v>217891</v>
      </c>
      <c r="AI41" s="10"/>
      <c r="AJ41" s="10"/>
      <c r="AK41" s="10">
        <v>217891</v>
      </c>
      <c r="AL41" s="21">
        <f t="shared" si="9"/>
        <v>217891</v>
      </c>
      <c r="AM41" s="9"/>
      <c r="AN41" s="60"/>
      <c r="AO41" s="37">
        <v>217891</v>
      </c>
      <c r="AP41" s="22">
        <f t="shared" si="10"/>
        <v>217891</v>
      </c>
      <c r="AQ41" s="39"/>
      <c r="AR41" s="13"/>
      <c r="AS41" s="13">
        <v>231154</v>
      </c>
      <c r="AT41" s="21">
        <f t="shared" si="11"/>
        <v>231154</v>
      </c>
      <c r="AU41" s="9"/>
      <c r="AV41" s="9"/>
      <c r="AW41" s="9"/>
      <c r="AX41" s="21">
        <f t="shared" si="12"/>
        <v>0</v>
      </c>
      <c r="AY41" s="113">
        <f t="shared" si="13"/>
        <v>2412000</v>
      </c>
      <c r="AZ41" s="77">
        <v>2412000</v>
      </c>
      <c r="BA41" s="140">
        <f t="shared" si="14"/>
        <v>0</v>
      </c>
      <c r="BB41" s="80">
        <f t="shared" si="1"/>
        <v>1</v>
      </c>
    </row>
    <row r="42" spans="1:54" ht="19.5" customHeight="1">
      <c r="A42" s="178"/>
      <c r="B42" s="57" t="s">
        <v>32</v>
      </c>
      <c r="C42" s="10"/>
      <c r="D42" s="10"/>
      <c r="E42" s="10"/>
      <c r="F42" s="49">
        <f t="shared" si="15"/>
        <v>0</v>
      </c>
      <c r="G42" s="10"/>
      <c r="H42" s="10"/>
      <c r="I42" s="10"/>
      <c r="J42" s="18">
        <f t="shared" si="2"/>
        <v>0</v>
      </c>
      <c r="K42" s="10"/>
      <c r="L42" s="10"/>
      <c r="M42" s="10"/>
      <c r="N42" s="18">
        <f t="shared" si="3"/>
        <v>0</v>
      </c>
      <c r="O42" s="17"/>
      <c r="P42" s="19"/>
      <c r="Q42" s="10"/>
      <c r="R42" s="21">
        <f t="shared" si="4"/>
        <v>0</v>
      </c>
      <c r="S42" s="9"/>
      <c r="T42" s="21"/>
      <c r="U42" s="45"/>
      <c r="V42" s="21">
        <f t="shared" si="5"/>
        <v>0</v>
      </c>
      <c r="W42" s="2"/>
      <c r="X42" s="2"/>
      <c r="Y42" s="3">
        <v>414000</v>
      </c>
      <c r="Z42" s="20">
        <f t="shared" si="6"/>
        <v>414000</v>
      </c>
      <c r="AA42" s="9"/>
      <c r="AB42" s="124"/>
      <c r="AC42" s="11">
        <v>32200</v>
      </c>
      <c r="AD42" s="21">
        <f t="shared" si="7"/>
        <v>32200</v>
      </c>
      <c r="AE42" s="9">
        <v>480500</v>
      </c>
      <c r="AF42" s="122"/>
      <c r="AG42" s="10">
        <v>174525</v>
      </c>
      <c r="AH42" s="18">
        <f t="shared" si="8"/>
        <v>655025</v>
      </c>
      <c r="AI42" s="10">
        <v>204000</v>
      </c>
      <c r="AJ42" s="10"/>
      <c r="AK42" s="10">
        <v>159725</v>
      </c>
      <c r="AL42" s="21">
        <f t="shared" si="9"/>
        <v>363725</v>
      </c>
      <c r="AM42" s="9">
        <v>204000</v>
      </c>
      <c r="AN42" s="60"/>
      <c r="AO42" s="37">
        <v>159725</v>
      </c>
      <c r="AP42" s="22">
        <f t="shared" si="10"/>
        <v>363725</v>
      </c>
      <c r="AQ42" s="75">
        <v>6000</v>
      </c>
      <c r="AR42" s="13"/>
      <c r="AS42" s="41">
        <v>159725</v>
      </c>
      <c r="AT42" s="21">
        <f t="shared" si="11"/>
        <v>165725</v>
      </c>
      <c r="AU42" s="9">
        <v>649600</v>
      </c>
      <c r="AV42" s="9"/>
      <c r="AW42" s="9"/>
      <c r="AX42" s="21">
        <f t="shared" si="12"/>
        <v>649600</v>
      </c>
      <c r="AY42" s="113">
        <f t="shared" si="13"/>
        <v>2644000</v>
      </c>
      <c r="AZ42" s="77">
        <v>2644000</v>
      </c>
      <c r="BA42" s="140">
        <f t="shared" si="14"/>
        <v>0</v>
      </c>
      <c r="BB42" s="80">
        <f t="shared" si="1"/>
        <v>1</v>
      </c>
    </row>
    <row r="43" spans="1:54" ht="19.5" customHeight="1">
      <c r="A43" s="178"/>
      <c r="B43" s="57" t="s">
        <v>70</v>
      </c>
      <c r="C43" s="10"/>
      <c r="D43" s="10"/>
      <c r="E43" s="10"/>
      <c r="F43" s="49">
        <f t="shared" si="15"/>
        <v>0</v>
      </c>
      <c r="G43" s="10"/>
      <c r="H43" s="10"/>
      <c r="I43" s="10"/>
      <c r="J43" s="18">
        <f t="shared" si="2"/>
        <v>0</v>
      </c>
      <c r="K43" s="10"/>
      <c r="L43" s="17"/>
      <c r="M43" s="10"/>
      <c r="N43" s="18">
        <f t="shared" si="3"/>
        <v>0</v>
      </c>
      <c r="O43" s="17">
        <v>317810</v>
      </c>
      <c r="P43" s="19"/>
      <c r="Q43" s="10"/>
      <c r="R43" s="21">
        <f t="shared" si="4"/>
        <v>317810</v>
      </c>
      <c r="S43" s="9">
        <v>144733</v>
      </c>
      <c r="T43" s="21"/>
      <c r="U43" s="54"/>
      <c r="V43" s="21">
        <f t="shared" si="5"/>
        <v>144733</v>
      </c>
      <c r="W43" s="2">
        <v>142252</v>
      </c>
      <c r="X43" s="2"/>
      <c r="Y43" s="3"/>
      <c r="Z43" s="20">
        <f t="shared" si="6"/>
        <v>142252</v>
      </c>
      <c r="AA43" s="9"/>
      <c r="AB43" s="124"/>
      <c r="AC43" s="11"/>
      <c r="AD43" s="21">
        <f t="shared" si="7"/>
        <v>0</v>
      </c>
      <c r="AE43" s="9">
        <v>211550</v>
      </c>
      <c r="AF43" s="122"/>
      <c r="AG43" s="9"/>
      <c r="AH43" s="21">
        <f t="shared" si="8"/>
        <v>211550</v>
      </c>
      <c r="AI43" s="9">
        <v>181550</v>
      </c>
      <c r="AJ43" s="9"/>
      <c r="AK43" s="9"/>
      <c r="AL43" s="21">
        <f t="shared" si="9"/>
        <v>181550</v>
      </c>
      <c r="AM43" s="9">
        <v>178402</v>
      </c>
      <c r="AN43" s="60"/>
      <c r="AO43" s="12"/>
      <c r="AP43" s="22">
        <f t="shared" si="10"/>
        <v>178402</v>
      </c>
      <c r="AQ43" s="39">
        <v>184703</v>
      </c>
      <c r="AR43" s="13"/>
      <c r="AS43" s="13"/>
      <c r="AT43" s="21">
        <f t="shared" si="11"/>
        <v>184703</v>
      </c>
      <c r="AU43" s="9"/>
      <c r="AV43" s="9"/>
      <c r="AW43" s="9"/>
      <c r="AX43" s="21">
        <f t="shared" si="12"/>
        <v>0</v>
      </c>
      <c r="AY43" s="113">
        <f t="shared" si="13"/>
        <v>1361000</v>
      </c>
      <c r="AZ43" s="77">
        <v>1361000</v>
      </c>
      <c r="BA43" s="140">
        <f t="shared" si="14"/>
        <v>0</v>
      </c>
      <c r="BB43" s="80">
        <f t="shared" si="1"/>
        <v>1</v>
      </c>
    </row>
    <row r="44" spans="1:54" ht="19.5" customHeight="1">
      <c r="A44" s="178"/>
      <c r="B44" s="57" t="s">
        <v>6</v>
      </c>
      <c r="C44" s="10"/>
      <c r="D44" s="10"/>
      <c r="E44" s="10"/>
      <c r="F44" s="49">
        <f t="shared" si="15"/>
        <v>0</v>
      </c>
      <c r="G44" s="10">
        <v>104500</v>
      </c>
      <c r="H44" s="10"/>
      <c r="I44" s="10"/>
      <c r="J44" s="18">
        <f t="shared" si="2"/>
        <v>104500</v>
      </c>
      <c r="K44" s="10">
        <v>3000</v>
      </c>
      <c r="L44" s="17"/>
      <c r="M44" s="10"/>
      <c r="N44" s="18">
        <f t="shared" si="3"/>
        <v>3000</v>
      </c>
      <c r="O44" s="17">
        <v>6000</v>
      </c>
      <c r="P44" s="19"/>
      <c r="Q44" s="9"/>
      <c r="R44" s="21">
        <f t="shared" si="4"/>
        <v>6000</v>
      </c>
      <c r="S44" s="9">
        <v>3000</v>
      </c>
      <c r="T44" s="21"/>
      <c r="U44" s="55"/>
      <c r="V44" s="21">
        <f t="shared" si="5"/>
        <v>3000</v>
      </c>
      <c r="W44" s="2">
        <v>317500</v>
      </c>
      <c r="X44" s="2"/>
      <c r="Y44" s="2"/>
      <c r="Z44" s="20">
        <f t="shared" si="6"/>
        <v>317500</v>
      </c>
      <c r="AA44" s="9">
        <v>3000</v>
      </c>
      <c r="AB44" s="125"/>
      <c r="AC44" s="11"/>
      <c r="AD44" s="21">
        <f t="shared" si="7"/>
        <v>3000</v>
      </c>
      <c r="AE44" s="9">
        <v>3000</v>
      </c>
      <c r="AF44" s="122"/>
      <c r="AG44" s="9"/>
      <c r="AH44" s="21">
        <f t="shared" si="8"/>
        <v>3000</v>
      </c>
      <c r="AI44" s="9">
        <v>3000</v>
      </c>
      <c r="AJ44" s="9"/>
      <c r="AK44" s="9"/>
      <c r="AL44" s="21">
        <f t="shared" si="9"/>
        <v>3000</v>
      </c>
      <c r="AM44" s="9">
        <v>4000</v>
      </c>
      <c r="AN44" s="60"/>
      <c r="AO44" s="12"/>
      <c r="AP44" s="22">
        <f t="shared" si="10"/>
        <v>4000</v>
      </c>
      <c r="AQ44" s="139">
        <v>274000</v>
      </c>
      <c r="AR44" s="13"/>
      <c r="AS44" s="13"/>
      <c r="AT44" s="21">
        <f t="shared" si="11"/>
        <v>274000</v>
      </c>
      <c r="AU44" s="9"/>
      <c r="AV44" s="9"/>
      <c r="AW44" s="9"/>
      <c r="AX44" s="21">
        <f t="shared" si="12"/>
        <v>0</v>
      </c>
      <c r="AY44" s="113">
        <f t="shared" si="13"/>
        <v>721000</v>
      </c>
      <c r="AZ44" s="77">
        <v>721000</v>
      </c>
      <c r="BA44" s="142">
        <f t="shared" si="14"/>
        <v>0</v>
      </c>
      <c r="BB44" s="80">
        <f t="shared" si="1"/>
        <v>1</v>
      </c>
    </row>
    <row r="45" spans="1:54" s="32" customFormat="1" ht="19.5" customHeight="1">
      <c r="A45" s="178"/>
      <c r="B45" s="83" t="s">
        <v>52</v>
      </c>
      <c r="C45" s="84"/>
      <c r="D45" s="84"/>
      <c r="E45" s="84"/>
      <c r="F45" s="85">
        <f t="shared" si="15"/>
        <v>0</v>
      </c>
      <c r="G45" s="84"/>
      <c r="H45" s="84"/>
      <c r="I45" s="84"/>
      <c r="J45" s="86">
        <f t="shared" si="2"/>
        <v>0</v>
      </c>
      <c r="K45" s="84"/>
      <c r="L45" s="84"/>
      <c r="M45" s="84"/>
      <c r="N45" s="86">
        <f t="shared" si="3"/>
        <v>0</v>
      </c>
      <c r="O45" s="84"/>
      <c r="P45" s="87"/>
      <c r="Q45" s="84"/>
      <c r="R45" s="86">
        <f t="shared" si="4"/>
        <v>0</v>
      </c>
      <c r="S45" s="84"/>
      <c r="T45" s="84"/>
      <c r="U45" s="88"/>
      <c r="V45" s="86">
        <f t="shared" si="5"/>
        <v>0</v>
      </c>
      <c r="W45" s="89"/>
      <c r="X45" s="89"/>
      <c r="Y45" s="89"/>
      <c r="Z45" s="90">
        <f t="shared" si="6"/>
        <v>0</v>
      </c>
      <c r="AA45" s="84"/>
      <c r="AB45" s="133"/>
      <c r="AC45" s="91"/>
      <c r="AD45" s="86">
        <f t="shared" si="7"/>
        <v>0</v>
      </c>
      <c r="AE45" s="84"/>
      <c r="AF45" s="131"/>
      <c r="AG45" s="84"/>
      <c r="AH45" s="86">
        <f t="shared" si="8"/>
        <v>0</v>
      </c>
      <c r="AI45" s="84"/>
      <c r="AJ45" s="84"/>
      <c r="AK45" s="84"/>
      <c r="AL45" s="86">
        <f t="shared" si="9"/>
        <v>0</v>
      </c>
      <c r="AM45" s="84"/>
      <c r="AN45" s="92"/>
      <c r="AO45" s="93"/>
      <c r="AP45" s="94">
        <f>SUM(AM45,AN45,AO45)</f>
        <v>0</v>
      </c>
      <c r="AQ45" s="95"/>
      <c r="AR45" s="96"/>
      <c r="AS45" s="96"/>
      <c r="AT45" s="86">
        <f>SUM(AQ45,AR45,AS45)</f>
        <v>0</v>
      </c>
      <c r="AU45" s="84"/>
      <c r="AV45" s="84"/>
      <c r="AW45" s="84"/>
      <c r="AX45" s="86">
        <f>SUM(AU45,AV45,AW45)</f>
        <v>0</v>
      </c>
      <c r="AY45" s="97">
        <f t="shared" si="13"/>
        <v>0</v>
      </c>
      <c r="AZ45" s="114"/>
      <c r="BA45" s="141"/>
      <c r="BB45" s="115"/>
    </row>
    <row r="46" spans="1:54" ht="19.5" customHeight="1">
      <c r="A46" s="175" t="s">
        <v>102</v>
      </c>
      <c r="B46" s="57" t="s">
        <v>101</v>
      </c>
      <c r="C46" s="10"/>
      <c r="D46" s="10"/>
      <c r="E46" s="10"/>
      <c r="F46" s="49">
        <f t="shared" si="15"/>
        <v>0</v>
      </c>
      <c r="G46" s="10"/>
      <c r="H46" s="10"/>
      <c r="I46" s="10"/>
      <c r="J46" s="18">
        <f>SUM(G46,H46,I46)</f>
        <v>0</v>
      </c>
      <c r="K46" s="10"/>
      <c r="L46" s="17"/>
      <c r="M46" s="10"/>
      <c r="N46" s="18">
        <f t="shared" si="3"/>
        <v>0</v>
      </c>
      <c r="O46" s="10">
        <v>264000</v>
      </c>
      <c r="P46" s="19"/>
      <c r="Q46" s="9"/>
      <c r="R46" s="21">
        <f t="shared" si="4"/>
        <v>264000</v>
      </c>
      <c r="S46" s="9"/>
      <c r="T46" s="21"/>
      <c r="U46" s="55"/>
      <c r="V46" s="21">
        <f t="shared" si="5"/>
        <v>0</v>
      </c>
      <c r="W46" s="2"/>
      <c r="X46" s="2"/>
      <c r="Y46" s="2"/>
      <c r="Z46" s="20">
        <f t="shared" si="6"/>
        <v>0</v>
      </c>
      <c r="AA46" s="9"/>
      <c r="AB46" s="125"/>
      <c r="AC46" s="11"/>
      <c r="AD46" s="21">
        <f t="shared" si="7"/>
        <v>0</v>
      </c>
      <c r="AE46" s="9"/>
      <c r="AF46" s="122"/>
      <c r="AG46" s="9"/>
      <c r="AH46" s="21">
        <f t="shared" si="8"/>
        <v>0</v>
      </c>
      <c r="AI46" s="9"/>
      <c r="AJ46" s="9"/>
      <c r="AK46" s="9"/>
      <c r="AL46" s="21">
        <f t="shared" si="9"/>
        <v>0</v>
      </c>
      <c r="AM46" s="9"/>
      <c r="AN46" s="60"/>
      <c r="AO46" s="12"/>
      <c r="AP46" s="22">
        <f t="shared" si="10"/>
        <v>0</v>
      </c>
      <c r="AQ46" s="39">
        <v>267000</v>
      </c>
      <c r="AR46" s="13"/>
      <c r="AS46" s="13"/>
      <c r="AT46" s="21">
        <f t="shared" si="11"/>
        <v>267000</v>
      </c>
      <c r="AU46" s="9"/>
      <c r="AV46" s="9"/>
      <c r="AW46" s="9"/>
      <c r="AX46" s="21">
        <f t="shared" si="12"/>
        <v>0</v>
      </c>
      <c r="AY46" s="113">
        <f t="shared" si="13"/>
        <v>531000</v>
      </c>
      <c r="AZ46" s="77">
        <v>531000</v>
      </c>
      <c r="BA46" s="140">
        <f t="shared" si="14"/>
        <v>0</v>
      </c>
      <c r="BB46" s="80">
        <f t="shared" si="1"/>
        <v>1</v>
      </c>
    </row>
    <row r="47" spans="1:54" s="32" customFormat="1" ht="20.25" customHeight="1">
      <c r="A47" s="176"/>
      <c r="B47" s="83" t="s">
        <v>99</v>
      </c>
      <c r="C47" s="84"/>
      <c r="D47" s="84"/>
      <c r="E47" s="84"/>
      <c r="F47" s="85">
        <f t="shared" si="15"/>
        <v>0</v>
      </c>
      <c r="G47" s="84"/>
      <c r="H47" s="84"/>
      <c r="I47" s="84"/>
      <c r="J47" s="86">
        <f t="shared" si="2"/>
        <v>0</v>
      </c>
      <c r="K47" s="84"/>
      <c r="L47" s="84"/>
      <c r="M47" s="84"/>
      <c r="N47" s="86">
        <f t="shared" si="3"/>
        <v>0</v>
      </c>
      <c r="O47" s="84"/>
      <c r="P47" s="87"/>
      <c r="Q47" s="84"/>
      <c r="R47" s="86">
        <f t="shared" si="4"/>
        <v>0</v>
      </c>
      <c r="S47" s="84"/>
      <c r="T47" s="84"/>
      <c r="U47" s="88"/>
      <c r="V47" s="86">
        <f t="shared" si="5"/>
        <v>0</v>
      </c>
      <c r="W47" s="89"/>
      <c r="X47" s="89"/>
      <c r="Y47" s="89"/>
      <c r="Z47" s="90">
        <f t="shared" si="6"/>
        <v>0</v>
      </c>
      <c r="AA47" s="84"/>
      <c r="AB47" s="133"/>
      <c r="AC47" s="91"/>
      <c r="AD47" s="86">
        <f t="shared" si="7"/>
        <v>0</v>
      </c>
      <c r="AE47" s="84"/>
      <c r="AF47" s="131"/>
      <c r="AG47" s="84"/>
      <c r="AH47" s="86">
        <f t="shared" si="8"/>
        <v>0</v>
      </c>
      <c r="AI47" s="84"/>
      <c r="AJ47" s="84"/>
      <c r="AK47" s="84"/>
      <c r="AL47" s="86">
        <f t="shared" si="9"/>
        <v>0</v>
      </c>
      <c r="AM47" s="84"/>
      <c r="AN47" s="92"/>
      <c r="AO47" s="93"/>
      <c r="AP47" s="94">
        <f>SUM(AM47,AN47,AO47)</f>
        <v>0</v>
      </c>
      <c r="AQ47" s="95"/>
      <c r="AR47" s="96"/>
      <c r="AS47" s="96"/>
      <c r="AT47" s="86">
        <f>SUM(AQ47,AR47,AS47)</f>
        <v>0</v>
      </c>
      <c r="AU47" s="84"/>
      <c r="AV47" s="84"/>
      <c r="AW47" s="84"/>
      <c r="AX47" s="86">
        <f>SUM(AU47,AV47,AW47)</f>
        <v>0</v>
      </c>
      <c r="AY47" s="97">
        <f t="shared" si="13"/>
        <v>0</v>
      </c>
      <c r="AZ47" s="114"/>
      <c r="BA47" s="141">
        <f t="shared" si="14"/>
        <v>0</v>
      </c>
      <c r="BB47" s="115"/>
    </row>
    <row r="48" spans="1:54" s="32" customFormat="1" ht="20.25" customHeight="1">
      <c r="A48" s="175" t="s">
        <v>98</v>
      </c>
      <c r="B48" s="57" t="s">
        <v>93</v>
      </c>
      <c r="C48" s="10"/>
      <c r="D48" s="10"/>
      <c r="E48" s="10"/>
      <c r="F48" s="49">
        <f>SUM(C48,D48,E48)</f>
        <v>0</v>
      </c>
      <c r="G48" s="10"/>
      <c r="H48" s="10"/>
      <c r="I48" s="10"/>
      <c r="J48" s="18">
        <f>SUM(G48,H48,I48)</f>
        <v>0</v>
      </c>
      <c r="K48" s="10"/>
      <c r="L48" s="10"/>
      <c r="M48" s="10"/>
      <c r="N48" s="18">
        <f>SUM(K48,L48,M48)</f>
        <v>0</v>
      </c>
      <c r="O48" s="10">
        <v>264000</v>
      </c>
      <c r="P48" s="19"/>
      <c r="Q48" s="10"/>
      <c r="R48" s="18">
        <f>SUM(O48,P48,Q48)</f>
        <v>264000</v>
      </c>
      <c r="S48" s="10"/>
      <c r="T48" s="18"/>
      <c r="U48" s="54"/>
      <c r="V48" s="18">
        <f>SUM(S48,T48,U48)</f>
        <v>0</v>
      </c>
      <c r="W48" s="3"/>
      <c r="X48" s="3"/>
      <c r="Y48" s="3"/>
      <c r="Z48" s="33">
        <f>SUM(W48,X48,Y48)</f>
        <v>0</v>
      </c>
      <c r="AA48" s="72"/>
      <c r="AB48" s="130"/>
      <c r="AC48" s="36"/>
      <c r="AD48" s="18">
        <f>SUM(AA48,AB48,AC48)</f>
        <v>0</v>
      </c>
      <c r="AE48" s="72"/>
      <c r="AF48" s="123"/>
      <c r="AG48" s="10"/>
      <c r="AH48" s="18">
        <f>SUM(AE48,AF48,AG48)</f>
        <v>0</v>
      </c>
      <c r="AI48" s="10"/>
      <c r="AJ48" s="10"/>
      <c r="AK48" s="10"/>
      <c r="AL48" s="18">
        <f>SUM(AI48,AJ48,AK48)</f>
        <v>0</v>
      </c>
      <c r="AM48" s="10"/>
      <c r="AN48" s="73"/>
      <c r="AO48" s="37"/>
      <c r="AP48" s="74">
        <f>SUM(AM48,AN48,AO48)</f>
        <v>0</v>
      </c>
      <c r="AQ48" s="75">
        <v>289982</v>
      </c>
      <c r="AR48" s="41"/>
      <c r="AS48" s="41"/>
      <c r="AT48" s="18">
        <f>SUM(AQ48,AR48,AS48)</f>
        <v>289982</v>
      </c>
      <c r="AU48" s="10"/>
      <c r="AV48" s="10"/>
      <c r="AW48" s="10"/>
      <c r="AX48" s="18">
        <f>SUM(AU48,AV48,AW48)</f>
        <v>0</v>
      </c>
      <c r="AY48" s="113">
        <f t="shared" si="13"/>
        <v>553982</v>
      </c>
      <c r="AZ48" s="77">
        <v>554000</v>
      </c>
      <c r="BA48" s="140">
        <f t="shared" si="14"/>
        <v>18</v>
      </c>
      <c r="BB48" s="80">
        <f t="shared" si="1"/>
        <v>0.9999675090252708</v>
      </c>
    </row>
    <row r="49" spans="1:54" s="32" customFormat="1" ht="20.25" customHeight="1">
      <c r="A49" s="176"/>
      <c r="B49" s="83" t="s">
        <v>100</v>
      </c>
      <c r="C49" s="84"/>
      <c r="D49" s="84"/>
      <c r="E49" s="84"/>
      <c r="F49" s="85">
        <f>SUM(C49,D49,E49)</f>
        <v>0</v>
      </c>
      <c r="G49" s="84"/>
      <c r="H49" s="84"/>
      <c r="I49" s="84"/>
      <c r="J49" s="86">
        <f>SUM(G49,H49,I49)</f>
        <v>0</v>
      </c>
      <c r="K49" s="84"/>
      <c r="L49" s="84"/>
      <c r="M49" s="84"/>
      <c r="N49" s="86">
        <f>SUM(K49,L49,M49)</f>
        <v>0</v>
      </c>
      <c r="O49" s="84"/>
      <c r="P49" s="87"/>
      <c r="Q49" s="84"/>
      <c r="R49" s="86">
        <f>SUM(O49,P49,Q49)</f>
        <v>0</v>
      </c>
      <c r="S49" s="84"/>
      <c r="T49" s="86"/>
      <c r="U49" s="88"/>
      <c r="V49" s="86">
        <f>SUM(S49,T49,U49)</f>
        <v>0</v>
      </c>
      <c r="W49" s="89"/>
      <c r="X49" s="89"/>
      <c r="Y49" s="89"/>
      <c r="Z49" s="90">
        <f>SUM(W49,X49,Y49)</f>
        <v>0</v>
      </c>
      <c r="AA49" s="98"/>
      <c r="AB49" s="133"/>
      <c r="AC49" s="91"/>
      <c r="AD49" s="86">
        <f>SUM(AA49,AB49,AC49)</f>
        <v>0</v>
      </c>
      <c r="AE49" s="98"/>
      <c r="AF49" s="131"/>
      <c r="AG49" s="84"/>
      <c r="AH49" s="86">
        <f>SUM(AE49,AF49,AG49)</f>
        <v>0</v>
      </c>
      <c r="AI49" s="84"/>
      <c r="AJ49" s="84"/>
      <c r="AK49" s="84"/>
      <c r="AL49" s="86">
        <f>SUM(AI49,AJ49,AK49)</f>
        <v>0</v>
      </c>
      <c r="AM49" s="84"/>
      <c r="AN49" s="92"/>
      <c r="AO49" s="93"/>
      <c r="AP49" s="94">
        <f>SUM(AM49,AN49,AO49)</f>
        <v>0</v>
      </c>
      <c r="AQ49" s="95"/>
      <c r="AR49" s="96"/>
      <c r="AS49" s="96"/>
      <c r="AT49" s="86">
        <f>SUM(AQ49,AR49,AS49)</f>
        <v>0</v>
      </c>
      <c r="AU49" s="84"/>
      <c r="AV49" s="84"/>
      <c r="AW49" s="84"/>
      <c r="AX49" s="86">
        <f>SUM(AU49,AV49,AW49)</f>
        <v>0</v>
      </c>
      <c r="AY49" s="97">
        <f t="shared" si="13"/>
        <v>0</v>
      </c>
      <c r="AZ49" s="114"/>
      <c r="BA49" s="141">
        <f t="shared" si="14"/>
        <v>0</v>
      </c>
      <c r="BB49" s="115"/>
    </row>
    <row r="50" spans="1:54" s="32" customFormat="1" ht="20.25" customHeight="1">
      <c r="A50" s="175" t="s">
        <v>94</v>
      </c>
      <c r="B50" s="76" t="s">
        <v>80</v>
      </c>
      <c r="C50" s="10"/>
      <c r="D50" s="10"/>
      <c r="E50" s="10"/>
      <c r="F50" s="49">
        <f>SUM(C50,D50,E50)</f>
        <v>0</v>
      </c>
      <c r="G50" s="10"/>
      <c r="H50" s="10"/>
      <c r="I50" s="10"/>
      <c r="J50" s="18">
        <f>SUM(G50,H50,I50)</f>
        <v>0</v>
      </c>
      <c r="K50" s="10"/>
      <c r="L50" s="10"/>
      <c r="M50" s="10"/>
      <c r="N50" s="18">
        <f>SUM(K50,L50,M50)</f>
        <v>0</v>
      </c>
      <c r="O50" s="10"/>
      <c r="P50" s="19"/>
      <c r="Q50" s="10"/>
      <c r="R50" s="18">
        <f>SUM(O50,P50,Q50)</f>
        <v>0</v>
      </c>
      <c r="S50" s="10"/>
      <c r="T50" s="18"/>
      <c r="U50" s="54"/>
      <c r="V50" s="18">
        <f>SUM(S50,T50,U50)</f>
        <v>0</v>
      </c>
      <c r="W50" s="3"/>
      <c r="X50" s="3"/>
      <c r="Y50" s="3"/>
      <c r="Z50" s="33">
        <f>SUM(W50,X50,Y50)</f>
        <v>0</v>
      </c>
      <c r="AA50" s="72">
        <v>39600</v>
      </c>
      <c r="AB50" s="130"/>
      <c r="AC50" s="36"/>
      <c r="AD50" s="18">
        <f>SUM(AA50,AB50,AC50)</f>
        <v>39600</v>
      </c>
      <c r="AE50" s="72">
        <v>28200</v>
      </c>
      <c r="AF50" s="123"/>
      <c r="AG50" s="10"/>
      <c r="AH50" s="18">
        <f>SUM(AE50,AF50,AG50)</f>
        <v>28200</v>
      </c>
      <c r="AI50" s="10">
        <v>116854</v>
      </c>
      <c r="AJ50" s="10"/>
      <c r="AK50" s="10"/>
      <c r="AL50" s="18">
        <f>SUM(AI50,AJ50,AK50)</f>
        <v>116854</v>
      </c>
      <c r="AM50" s="3">
        <v>334550</v>
      </c>
      <c r="AN50" s="73"/>
      <c r="AO50" s="37"/>
      <c r="AP50" s="74">
        <f>SUM(AM50,AN50,AO50)</f>
        <v>334550</v>
      </c>
      <c r="AQ50" s="75">
        <v>6600</v>
      </c>
      <c r="AR50" s="41"/>
      <c r="AS50" s="41"/>
      <c r="AT50" s="18">
        <f>SUM(AQ50,AR50,AS50)</f>
        <v>6600</v>
      </c>
      <c r="AU50" s="10"/>
      <c r="AV50" s="10"/>
      <c r="AW50" s="10"/>
      <c r="AX50" s="18">
        <f>SUM(AU50,AV50,AW50)</f>
        <v>0</v>
      </c>
      <c r="AY50" s="113">
        <f t="shared" si="13"/>
        <v>525804</v>
      </c>
      <c r="AZ50" s="77">
        <v>528000</v>
      </c>
      <c r="BA50" s="140">
        <f t="shared" si="14"/>
        <v>2196</v>
      </c>
      <c r="BB50" s="80">
        <f t="shared" si="1"/>
        <v>0.995840909090909</v>
      </c>
    </row>
    <row r="51" spans="1:54" s="82" customFormat="1" ht="20.25" customHeight="1">
      <c r="A51" s="177"/>
      <c r="B51" s="83" t="s">
        <v>96</v>
      </c>
      <c r="C51" s="84"/>
      <c r="D51" s="84"/>
      <c r="E51" s="84"/>
      <c r="F51" s="85">
        <f>SUM(C51,D51,E51)</f>
        <v>0</v>
      </c>
      <c r="G51" s="84"/>
      <c r="H51" s="84"/>
      <c r="I51" s="84"/>
      <c r="J51" s="86">
        <f>SUM(G51,H51,I51)</f>
        <v>0</v>
      </c>
      <c r="K51" s="84"/>
      <c r="L51" s="84"/>
      <c r="M51" s="84"/>
      <c r="N51" s="86">
        <f>SUM(K51,L51,M51)</f>
        <v>0</v>
      </c>
      <c r="O51" s="84"/>
      <c r="P51" s="87"/>
      <c r="Q51" s="84"/>
      <c r="R51" s="86">
        <f>SUM(O51,P51,Q51)</f>
        <v>0</v>
      </c>
      <c r="S51" s="84"/>
      <c r="T51" s="86"/>
      <c r="U51" s="88"/>
      <c r="V51" s="86">
        <f>SUM(S51,T51,U51)</f>
        <v>0</v>
      </c>
      <c r="W51" s="89"/>
      <c r="X51" s="89"/>
      <c r="Y51" s="89"/>
      <c r="Z51" s="90">
        <f>SUM(W51,X51,Y51)</f>
        <v>0</v>
      </c>
      <c r="AA51" s="98"/>
      <c r="AB51" s="133"/>
      <c r="AC51" s="91"/>
      <c r="AD51" s="86">
        <f>SUM(AA51,AB51,AC51)</f>
        <v>0</v>
      </c>
      <c r="AE51" s="98"/>
      <c r="AF51" s="131"/>
      <c r="AG51" s="84"/>
      <c r="AH51" s="86">
        <f>SUM(AE51,AF51,AG51)</f>
        <v>0</v>
      </c>
      <c r="AI51" s="84"/>
      <c r="AJ51" s="84"/>
      <c r="AK51" s="84"/>
      <c r="AL51" s="86">
        <f>SUM(AI51,AJ51,AK51)</f>
        <v>0</v>
      </c>
      <c r="AM51" s="84"/>
      <c r="AN51" s="92"/>
      <c r="AO51" s="93"/>
      <c r="AP51" s="94">
        <f>SUM(AM51,AN51,AO51)</f>
        <v>0</v>
      </c>
      <c r="AQ51" s="95"/>
      <c r="AR51" s="96"/>
      <c r="AS51" s="96"/>
      <c r="AT51" s="86">
        <f>SUM(AQ51,AR51,AS51)</f>
        <v>0</v>
      </c>
      <c r="AU51" s="84"/>
      <c r="AV51" s="84"/>
      <c r="AW51" s="84"/>
      <c r="AX51" s="86">
        <f>SUM(AU51,AV51,AW51)</f>
        <v>0</v>
      </c>
      <c r="AY51" s="97">
        <f t="shared" si="13"/>
        <v>0</v>
      </c>
      <c r="AZ51" s="114"/>
      <c r="BA51" s="141">
        <f t="shared" si="14"/>
        <v>0</v>
      </c>
      <c r="BB51" s="115"/>
    </row>
    <row r="52" spans="1:54" ht="20.25" customHeight="1">
      <c r="A52" s="169" t="s">
        <v>54</v>
      </c>
      <c r="B52" s="57" t="s">
        <v>7</v>
      </c>
      <c r="C52" s="10"/>
      <c r="D52" s="10"/>
      <c r="E52" s="10"/>
      <c r="F52" s="49">
        <f t="shared" si="15"/>
        <v>0</v>
      </c>
      <c r="G52" s="10"/>
      <c r="H52" s="10"/>
      <c r="I52" s="10"/>
      <c r="J52" s="18">
        <f t="shared" si="2"/>
        <v>0</v>
      </c>
      <c r="K52" s="10"/>
      <c r="L52" s="17"/>
      <c r="M52" s="66">
        <v>68000</v>
      </c>
      <c r="N52" s="18">
        <f t="shared" si="3"/>
        <v>68000</v>
      </c>
      <c r="O52" s="17">
        <v>95000</v>
      </c>
      <c r="P52" s="19"/>
      <c r="Q52" s="66">
        <v>74000</v>
      </c>
      <c r="R52" s="21">
        <f t="shared" si="4"/>
        <v>169000</v>
      </c>
      <c r="S52" s="9">
        <v>798000</v>
      </c>
      <c r="T52" s="21"/>
      <c r="U52" s="119">
        <v>74000</v>
      </c>
      <c r="V52" s="21">
        <f t="shared" si="5"/>
        <v>872000</v>
      </c>
      <c r="W52" s="2"/>
      <c r="X52" s="2"/>
      <c r="Y52" s="3"/>
      <c r="Z52" s="20">
        <f t="shared" si="6"/>
        <v>0</v>
      </c>
      <c r="AA52" s="14">
        <v>104600</v>
      </c>
      <c r="AB52" s="124"/>
      <c r="AC52" s="11"/>
      <c r="AD52" s="21">
        <f t="shared" si="7"/>
        <v>104600</v>
      </c>
      <c r="AE52" s="14"/>
      <c r="AF52" s="122"/>
      <c r="AG52" s="9">
        <v>95325</v>
      </c>
      <c r="AH52" s="21">
        <f t="shared" si="8"/>
        <v>95325</v>
      </c>
      <c r="AI52" s="9"/>
      <c r="AJ52" s="9"/>
      <c r="AK52" s="10">
        <v>95325</v>
      </c>
      <c r="AL52" s="21">
        <f t="shared" si="9"/>
        <v>95325</v>
      </c>
      <c r="AM52" s="9">
        <v>748200</v>
      </c>
      <c r="AN52" s="60"/>
      <c r="AO52" s="37">
        <v>95325</v>
      </c>
      <c r="AP52" s="22">
        <f t="shared" si="10"/>
        <v>843525</v>
      </c>
      <c r="AQ52" s="39"/>
      <c r="AR52" s="39"/>
      <c r="AS52" s="13">
        <v>3075</v>
      </c>
      <c r="AT52" s="21">
        <f t="shared" si="11"/>
        <v>3075</v>
      </c>
      <c r="AU52" s="9">
        <v>6150</v>
      </c>
      <c r="AV52" s="9"/>
      <c r="AW52" s="9"/>
      <c r="AX52" s="21">
        <f t="shared" si="12"/>
        <v>6150</v>
      </c>
      <c r="AY52" s="113">
        <f t="shared" si="13"/>
        <v>2257000</v>
      </c>
      <c r="AZ52" s="77">
        <v>2257000</v>
      </c>
      <c r="BA52" s="140">
        <f t="shared" si="14"/>
        <v>0</v>
      </c>
      <c r="BB52" s="80">
        <f t="shared" si="1"/>
        <v>1</v>
      </c>
    </row>
    <row r="53" spans="1:54" ht="19.5" customHeight="1">
      <c r="A53" s="167"/>
      <c r="B53" s="57" t="s">
        <v>35</v>
      </c>
      <c r="C53" s="17">
        <v>43000</v>
      </c>
      <c r="D53" s="10"/>
      <c r="E53" s="10"/>
      <c r="F53" s="49">
        <f t="shared" si="15"/>
        <v>43000</v>
      </c>
      <c r="G53" s="64">
        <v>43000</v>
      </c>
      <c r="H53" s="17"/>
      <c r="I53" s="10"/>
      <c r="J53" s="18">
        <f t="shared" si="2"/>
        <v>43000</v>
      </c>
      <c r="K53" s="17">
        <v>58000</v>
      </c>
      <c r="L53" s="17"/>
      <c r="M53" s="10"/>
      <c r="N53" s="18">
        <f t="shared" si="3"/>
        <v>58000</v>
      </c>
      <c r="O53" s="17">
        <v>89390</v>
      </c>
      <c r="P53" s="19"/>
      <c r="Q53" s="10"/>
      <c r="R53" s="21">
        <f t="shared" si="4"/>
        <v>89390</v>
      </c>
      <c r="S53" s="9">
        <v>89390</v>
      </c>
      <c r="T53" s="21"/>
      <c r="U53" s="55"/>
      <c r="V53" s="21">
        <f t="shared" si="5"/>
        <v>89390</v>
      </c>
      <c r="W53" s="2">
        <v>86330</v>
      </c>
      <c r="X53" s="2"/>
      <c r="Y53" s="2"/>
      <c r="Z53" s="20">
        <f t="shared" si="6"/>
        <v>86330</v>
      </c>
      <c r="AA53" s="9">
        <v>85740</v>
      </c>
      <c r="AB53" s="124"/>
      <c r="AC53" s="11"/>
      <c r="AD53" s="21">
        <f t="shared" si="7"/>
        <v>85740</v>
      </c>
      <c r="AE53" s="9">
        <v>88740</v>
      </c>
      <c r="AF53" s="122"/>
      <c r="AG53" s="9"/>
      <c r="AH53" s="21">
        <f t="shared" si="8"/>
        <v>88740</v>
      </c>
      <c r="AI53" s="9">
        <v>87740</v>
      </c>
      <c r="AJ53" s="9"/>
      <c r="AK53" s="9"/>
      <c r="AL53" s="21">
        <f t="shared" si="9"/>
        <v>87740</v>
      </c>
      <c r="AM53" s="9">
        <v>86740</v>
      </c>
      <c r="AN53" s="60"/>
      <c r="AO53" s="12"/>
      <c r="AP53" s="22">
        <f t="shared" si="10"/>
        <v>86740</v>
      </c>
      <c r="AQ53" s="39">
        <v>94965</v>
      </c>
      <c r="AR53" s="13"/>
      <c r="AS53" s="13"/>
      <c r="AT53" s="21">
        <f t="shared" si="11"/>
        <v>94965</v>
      </c>
      <c r="AU53" s="9">
        <v>94965</v>
      </c>
      <c r="AV53" s="9"/>
      <c r="AW53" s="9"/>
      <c r="AX53" s="21">
        <f t="shared" si="12"/>
        <v>94965</v>
      </c>
      <c r="AY53" s="113">
        <f t="shared" si="13"/>
        <v>948000</v>
      </c>
      <c r="AZ53" s="77">
        <v>948000</v>
      </c>
      <c r="BA53" s="140">
        <f t="shared" si="14"/>
        <v>0</v>
      </c>
      <c r="BB53" s="80">
        <f t="shared" si="1"/>
        <v>1</v>
      </c>
    </row>
    <row r="54" spans="1:54" ht="19.5" customHeight="1">
      <c r="A54" s="167"/>
      <c r="B54" s="57" t="s">
        <v>8</v>
      </c>
      <c r="C54" s="10"/>
      <c r="D54" s="10"/>
      <c r="E54" s="10"/>
      <c r="F54" s="49">
        <f t="shared" si="15"/>
        <v>0</v>
      </c>
      <c r="G54" s="64">
        <v>62000</v>
      </c>
      <c r="H54" s="17"/>
      <c r="I54" s="10"/>
      <c r="J54" s="18">
        <f t="shared" si="2"/>
        <v>62000</v>
      </c>
      <c r="K54" s="17">
        <v>62000</v>
      </c>
      <c r="L54" s="17"/>
      <c r="M54" s="10"/>
      <c r="N54" s="18">
        <f t="shared" si="3"/>
        <v>62000</v>
      </c>
      <c r="O54" s="17">
        <v>64000</v>
      </c>
      <c r="P54" s="19"/>
      <c r="Q54" s="10"/>
      <c r="R54" s="21">
        <f t="shared" si="4"/>
        <v>64000</v>
      </c>
      <c r="S54" s="9">
        <v>62000</v>
      </c>
      <c r="T54" s="21"/>
      <c r="U54" s="55"/>
      <c r="V54" s="21">
        <f t="shared" si="5"/>
        <v>62000</v>
      </c>
      <c r="W54" s="2">
        <v>62000</v>
      </c>
      <c r="X54" s="2"/>
      <c r="Y54" s="2"/>
      <c r="Z54" s="20">
        <f t="shared" si="6"/>
        <v>62000</v>
      </c>
      <c r="AA54" s="9"/>
      <c r="AB54" s="125"/>
      <c r="AC54" s="11"/>
      <c r="AD54" s="21">
        <f t="shared" si="7"/>
        <v>0</v>
      </c>
      <c r="AE54" s="9">
        <v>62000</v>
      </c>
      <c r="AF54" s="122"/>
      <c r="AG54" s="9"/>
      <c r="AH54" s="21">
        <f>SUM(AE54,AF54,AG54)</f>
        <v>62000</v>
      </c>
      <c r="AI54" s="9">
        <v>62000</v>
      </c>
      <c r="AJ54" s="9"/>
      <c r="AK54" s="9"/>
      <c r="AL54" s="21">
        <f t="shared" si="9"/>
        <v>62000</v>
      </c>
      <c r="AM54" s="9">
        <v>60000</v>
      </c>
      <c r="AN54" s="60"/>
      <c r="AO54" s="12"/>
      <c r="AP54" s="22">
        <f t="shared" si="10"/>
        <v>60000</v>
      </c>
      <c r="AQ54" s="39">
        <v>61000</v>
      </c>
      <c r="AR54" s="13"/>
      <c r="AS54" s="13"/>
      <c r="AT54" s="21">
        <f t="shared" si="11"/>
        <v>61000</v>
      </c>
      <c r="AU54" s="9"/>
      <c r="AV54" s="9"/>
      <c r="AW54" s="9"/>
      <c r="AX54" s="21">
        <f t="shared" si="12"/>
        <v>0</v>
      </c>
      <c r="AY54" s="113">
        <f t="shared" si="13"/>
        <v>557000</v>
      </c>
      <c r="AZ54" s="77">
        <v>557000</v>
      </c>
      <c r="BA54" s="140">
        <f t="shared" si="14"/>
        <v>0</v>
      </c>
      <c r="BB54" s="80">
        <f t="shared" si="1"/>
        <v>1</v>
      </c>
    </row>
    <row r="55" spans="1:54" ht="19.5" customHeight="1">
      <c r="A55" s="167"/>
      <c r="B55" s="57" t="s">
        <v>9</v>
      </c>
      <c r="C55" s="10"/>
      <c r="D55" s="10"/>
      <c r="E55" s="10"/>
      <c r="F55" s="49">
        <f t="shared" si="15"/>
        <v>0</v>
      </c>
      <c r="G55" s="10"/>
      <c r="H55" s="10"/>
      <c r="I55" s="10"/>
      <c r="J55" s="18">
        <f t="shared" si="2"/>
        <v>0</v>
      </c>
      <c r="K55" s="10"/>
      <c r="L55" s="10"/>
      <c r="M55" s="10"/>
      <c r="N55" s="18">
        <f t="shared" si="3"/>
        <v>0</v>
      </c>
      <c r="O55" s="17">
        <v>219000</v>
      </c>
      <c r="P55" s="19"/>
      <c r="Q55" s="10"/>
      <c r="R55" s="21">
        <f t="shared" si="4"/>
        <v>219000</v>
      </c>
      <c r="S55" s="9"/>
      <c r="T55" s="21"/>
      <c r="U55" s="55"/>
      <c r="V55" s="21">
        <f t="shared" si="5"/>
        <v>0</v>
      </c>
      <c r="W55" s="2"/>
      <c r="X55" s="2"/>
      <c r="Y55" s="2"/>
      <c r="Z55" s="20">
        <f t="shared" si="6"/>
        <v>0</v>
      </c>
      <c r="AA55" s="9">
        <v>205500</v>
      </c>
      <c r="AB55" s="125"/>
      <c r="AC55" s="11"/>
      <c r="AD55" s="21">
        <f t="shared" si="7"/>
        <v>205500</v>
      </c>
      <c r="AE55" s="9"/>
      <c r="AF55" s="122"/>
      <c r="AG55" s="9"/>
      <c r="AH55" s="21">
        <f t="shared" si="8"/>
        <v>0</v>
      </c>
      <c r="AI55" s="9"/>
      <c r="AJ55" s="9"/>
      <c r="AK55" s="9"/>
      <c r="AL55" s="21">
        <f t="shared" si="9"/>
        <v>0</v>
      </c>
      <c r="AM55" s="9">
        <v>227200</v>
      </c>
      <c r="AN55" s="60"/>
      <c r="AO55" s="12"/>
      <c r="AP55" s="22">
        <f t="shared" si="10"/>
        <v>227200</v>
      </c>
      <c r="AQ55" s="75">
        <v>227300</v>
      </c>
      <c r="AR55" s="13"/>
      <c r="AS55" s="13"/>
      <c r="AT55" s="21">
        <f t="shared" si="11"/>
        <v>227300</v>
      </c>
      <c r="AU55" s="9"/>
      <c r="AV55" s="9"/>
      <c r="AW55" s="9"/>
      <c r="AX55" s="21">
        <f t="shared" si="12"/>
        <v>0</v>
      </c>
      <c r="AY55" s="113">
        <f t="shared" si="13"/>
        <v>879000</v>
      </c>
      <c r="AZ55" s="77">
        <v>879000</v>
      </c>
      <c r="BA55" s="140">
        <f t="shared" si="14"/>
        <v>0</v>
      </c>
      <c r="BB55" s="80">
        <f t="shared" si="1"/>
        <v>1</v>
      </c>
    </row>
    <row r="56" spans="1:54" ht="19.5" customHeight="1">
      <c r="A56" s="167"/>
      <c r="B56" s="57" t="s">
        <v>47</v>
      </c>
      <c r="C56" s="10"/>
      <c r="D56" s="10"/>
      <c r="E56" s="10"/>
      <c r="F56" s="49">
        <f t="shared" si="15"/>
        <v>0</v>
      </c>
      <c r="G56" s="10">
        <v>48110</v>
      </c>
      <c r="H56" s="10"/>
      <c r="I56" s="10"/>
      <c r="J56" s="18">
        <f t="shared" si="2"/>
        <v>48110</v>
      </c>
      <c r="K56" s="10">
        <v>24750</v>
      </c>
      <c r="L56" s="10"/>
      <c r="M56" s="10"/>
      <c r="N56" s="18">
        <f t="shared" si="3"/>
        <v>24750</v>
      </c>
      <c r="O56" s="17">
        <v>63550</v>
      </c>
      <c r="P56" s="19"/>
      <c r="Q56" s="9"/>
      <c r="R56" s="21">
        <f t="shared" si="4"/>
        <v>63550</v>
      </c>
      <c r="S56" s="9"/>
      <c r="T56" s="21"/>
      <c r="U56" s="55"/>
      <c r="V56" s="21">
        <f t="shared" si="5"/>
        <v>0</v>
      </c>
      <c r="W56" s="2">
        <v>23100</v>
      </c>
      <c r="X56" s="2"/>
      <c r="Y56" s="2"/>
      <c r="Z56" s="20">
        <f t="shared" si="6"/>
        <v>23100</v>
      </c>
      <c r="AA56" s="9">
        <v>18150</v>
      </c>
      <c r="AB56" s="125"/>
      <c r="AC56" s="11"/>
      <c r="AD56" s="21">
        <f t="shared" si="7"/>
        <v>18150</v>
      </c>
      <c r="AE56" s="9">
        <v>20550</v>
      </c>
      <c r="AF56" s="122"/>
      <c r="AG56" s="9"/>
      <c r="AH56" s="21">
        <f t="shared" si="8"/>
        <v>20550</v>
      </c>
      <c r="AI56" s="9">
        <v>9900</v>
      </c>
      <c r="AJ56" s="9"/>
      <c r="AK56" s="9"/>
      <c r="AL56" s="21">
        <f t="shared" si="9"/>
        <v>9900</v>
      </c>
      <c r="AM56" s="9">
        <v>19400</v>
      </c>
      <c r="AN56" s="60"/>
      <c r="AO56" s="12"/>
      <c r="AP56" s="22">
        <f t="shared" si="10"/>
        <v>19400</v>
      </c>
      <c r="AQ56" s="39">
        <v>42450</v>
      </c>
      <c r="AR56" s="13"/>
      <c r="AS56" s="13"/>
      <c r="AT56" s="21">
        <f t="shared" si="11"/>
        <v>42450</v>
      </c>
      <c r="AU56" s="9"/>
      <c r="AV56" s="9"/>
      <c r="AW56" s="9"/>
      <c r="AX56" s="21">
        <f t="shared" si="12"/>
        <v>0</v>
      </c>
      <c r="AY56" s="113">
        <f t="shared" si="13"/>
        <v>269960</v>
      </c>
      <c r="AZ56" s="77">
        <v>299000</v>
      </c>
      <c r="BA56" s="140">
        <f t="shared" si="14"/>
        <v>29040</v>
      </c>
      <c r="BB56" s="80">
        <f t="shared" si="1"/>
        <v>0.902876254180602</v>
      </c>
    </row>
    <row r="57" spans="1:54" ht="19.5" customHeight="1">
      <c r="A57" s="167"/>
      <c r="B57" s="57" t="s">
        <v>77</v>
      </c>
      <c r="C57" s="10"/>
      <c r="D57" s="10"/>
      <c r="E57" s="10"/>
      <c r="F57" s="49">
        <f t="shared" si="15"/>
        <v>0</v>
      </c>
      <c r="G57" s="10"/>
      <c r="H57" s="10"/>
      <c r="I57" s="10"/>
      <c r="J57" s="18">
        <f t="shared" si="2"/>
        <v>0</v>
      </c>
      <c r="K57" s="10"/>
      <c r="L57" s="10"/>
      <c r="M57" s="10"/>
      <c r="N57" s="18">
        <f t="shared" si="3"/>
        <v>0</v>
      </c>
      <c r="O57" s="10"/>
      <c r="P57" s="19"/>
      <c r="Q57" s="9"/>
      <c r="R57" s="21">
        <f t="shared" si="4"/>
        <v>0</v>
      </c>
      <c r="S57" s="9"/>
      <c r="T57" s="21"/>
      <c r="U57" s="55"/>
      <c r="V57" s="21">
        <f t="shared" si="5"/>
        <v>0</v>
      </c>
      <c r="W57" s="2">
        <v>48000</v>
      </c>
      <c r="X57" s="2"/>
      <c r="Y57" s="2"/>
      <c r="Z57" s="20">
        <f t="shared" si="6"/>
        <v>48000</v>
      </c>
      <c r="AA57" s="9"/>
      <c r="AB57" s="125"/>
      <c r="AC57" s="11"/>
      <c r="AD57" s="21">
        <f t="shared" si="7"/>
        <v>0</v>
      </c>
      <c r="AE57" s="9"/>
      <c r="AF57" s="122"/>
      <c r="AG57" s="9"/>
      <c r="AH57" s="21">
        <f t="shared" si="8"/>
        <v>0</v>
      </c>
      <c r="AI57" s="9"/>
      <c r="AJ57" s="9"/>
      <c r="AK57" s="9"/>
      <c r="AL57" s="21">
        <f t="shared" si="9"/>
        <v>0</v>
      </c>
      <c r="AM57" s="9">
        <v>64000</v>
      </c>
      <c r="AN57" s="60"/>
      <c r="AO57" s="12"/>
      <c r="AP57" s="22">
        <f t="shared" si="10"/>
        <v>64000</v>
      </c>
      <c r="AQ57" s="39"/>
      <c r="AR57" s="13"/>
      <c r="AS57" s="13"/>
      <c r="AT57" s="21">
        <f t="shared" si="11"/>
        <v>0</v>
      </c>
      <c r="AU57" s="9"/>
      <c r="AV57" s="9"/>
      <c r="AW57" s="9"/>
      <c r="AX57" s="21">
        <f t="shared" si="12"/>
        <v>0</v>
      </c>
      <c r="AY57" s="113">
        <f t="shared" si="13"/>
        <v>112000</v>
      </c>
      <c r="AZ57" s="77">
        <v>277000</v>
      </c>
      <c r="BA57" s="140">
        <f t="shared" si="14"/>
        <v>165000</v>
      </c>
      <c r="BB57" s="80">
        <f t="shared" si="1"/>
        <v>0.4043321299638989</v>
      </c>
    </row>
    <row r="58" spans="1:54" s="32" customFormat="1" ht="20.25" customHeight="1">
      <c r="A58" s="168"/>
      <c r="B58" s="99" t="s">
        <v>53</v>
      </c>
      <c r="C58" s="89"/>
      <c r="D58" s="89"/>
      <c r="E58" s="89"/>
      <c r="F58" s="100">
        <f t="shared" si="15"/>
        <v>0</v>
      </c>
      <c r="G58" s="89"/>
      <c r="H58" s="89"/>
      <c r="I58" s="89"/>
      <c r="J58" s="90">
        <f t="shared" si="2"/>
        <v>0</v>
      </c>
      <c r="K58" s="89"/>
      <c r="L58" s="89"/>
      <c r="M58" s="89"/>
      <c r="N58" s="90">
        <f t="shared" si="3"/>
        <v>0</v>
      </c>
      <c r="O58" s="89"/>
      <c r="P58" s="101"/>
      <c r="Q58" s="89"/>
      <c r="R58" s="90">
        <f t="shared" si="4"/>
        <v>0</v>
      </c>
      <c r="S58" s="89"/>
      <c r="T58" s="89"/>
      <c r="U58" s="88"/>
      <c r="V58" s="90">
        <f t="shared" si="5"/>
        <v>0</v>
      </c>
      <c r="W58" s="89"/>
      <c r="X58" s="89"/>
      <c r="Y58" s="89"/>
      <c r="Z58" s="90">
        <f t="shared" si="6"/>
        <v>0</v>
      </c>
      <c r="AA58" s="89"/>
      <c r="AB58" s="134"/>
      <c r="AC58" s="91"/>
      <c r="AD58" s="90">
        <f t="shared" si="7"/>
        <v>0</v>
      </c>
      <c r="AE58" s="89"/>
      <c r="AF58" s="132"/>
      <c r="AG58" s="89"/>
      <c r="AH58" s="90">
        <f t="shared" si="8"/>
        <v>0</v>
      </c>
      <c r="AI58" s="89"/>
      <c r="AJ58" s="89"/>
      <c r="AK58" s="89"/>
      <c r="AL58" s="90">
        <f t="shared" si="9"/>
        <v>0</v>
      </c>
      <c r="AM58" s="89"/>
      <c r="AN58" s="102"/>
      <c r="AO58" s="103"/>
      <c r="AP58" s="104"/>
      <c r="AQ58" s="95"/>
      <c r="AR58" s="95"/>
      <c r="AS58" s="96"/>
      <c r="AT58" s="90"/>
      <c r="AU58" s="89"/>
      <c r="AV58" s="89"/>
      <c r="AW58" s="89"/>
      <c r="AX58" s="90"/>
      <c r="AY58" s="97">
        <f t="shared" si="13"/>
        <v>0</v>
      </c>
      <c r="AZ58" s="114"/>
      <c r="BA58" s="141"/>
      <c r="BB58" s="115"/>
    </row>
    <row r="59" spans="1:54" ht="17.25" customHeight="1">
      <c r="A59" s="169" t="s">
        <v>62</v>
      </c>
      <c r="B59" s="57" t="s">
        <v>10</v>
      </c>
      <c r="C59" s="10">
        <v>38000</v>
      </c>
      <c r="D59" s="18"/>
      <c r="E59" s="10"/>
      <c r="F59" s="49">
        <f t="shared" si="15"/>
        <v>38000</v>
      </c>
      <c r="G59" s="10">
        <v>97101</v>
      </c>
      <c r="H59" s="19"/>
      <c r="I59" s="10"/>
      <c r="J59" s="18">
        <f t="shared" si="2"/>
        <v>97101</v>
      </c>
      <c r="K59" s="10">
        <v>69144</v>
      </c>
      <c r="L59" s="19"/>
      <c r="M59" s="9">
        <v>2400</v>
      </c>
      <c r="N59" s="18">
        <f t="shared" si="3"/>
        <v>71544</v>
      </c>
      <c r="O59" s="10">
        <v>120473</v>
      </c>
      <c r="P59" s="19"/>
      <c r="Q59" s="9">
        <v>2300</v>
      </c>
      <c r="R59" s="21">
        <f t="shared" si="4"/>
        <v>122773</v>
      </c>
      <c r="S59" s="9">
        <v>176072</v>
      </c>
      <c r="T59" s="21"/>
      <c r="U59" s="54">
        <v>2300</v>
      </c>
      <c r="V59" s="21">
        <f t="shared" si="5"/>
        <v>178372</v>
      </c>
      <c r="W59" s="2">
        <v>91913</v>
      </c>
      <c r="X59" s="20"/>
      <c r="Y59" s="3">
        <v>2507</v>
      </c>
      <c r="Z59" s="20">
        <f t="shared" si="6"/>
        <v>94420</v>
      </c>
      <c r="AA59" s="9">
        <v>94120</v>
      </c>
      <c r="AB59" s="129"/>
      <c r="AC59" s="11"/>
      <c r="AD59" s="21">
        <f t="shared" si="7"/>
        <v>94120</v>
      </c>
      <c r="AE59" s="9">
        <v>201105</v>
      </c>
      <c r="AF59" s="126"/>
      <c r="AG59" s="10"/>
      <c r="AH59" s="18">
        <f t="shared" si="8"/>
        <v>201105</v>
      </c>
      <c r="AI59" s="10">
        <v>150386</v>
      </c>
      <c r="AJ59" s="18"/>
      <c r="AK59" s="10"/>
      <c r="AL59" s="21">
        <f t="shared" si="9"/>
        <v>150386</v>
      </c>
      <c r="AM59" s="9">
        <v>212646</v>
      </c>
      <c r="AN59" s="61"/>
      <c r="AO59" s="37"/>
      <c r="AP59" s="22">
        <f t="shared" si="10"/>
        <v>212646</v>
      </c>
      <c r="AQ59" s="39">
        <v>96533</v>
      </c>
      <c r="AR59" s="22"/>
      <c r="AS59" s="13"/>
      <c r="AT59" s="21">
        <f t="shared" si="11"/>
        <v>96533</v>
      </c>
      <c r="AU59" s="9">
        <v>10000</v>
      </c>
      <c r="AV59" s="9"/>
      <c r="AW59" s="9"/>
      <c r="AX59" s="21">
        <f t="shared" si="12"/>
        <v>10000</v>
      </c>
      <c r="AY59" s="113">
        <f t="shared" si="13"/>
        <v>1367000</v>
      </c>
      <c r="AZ59" s="77">
        <v>1367000</v>
      </c>
      <c r="BA59" s="140">
        <f t="shared" si="14"/>
        <v>0</v>
      </c>
      <c r="BB59" s="80">
        <f t="shared" si="1"/>
        <v>1</v>
      </c>
    </row>
    <row r="60" spans="1:54" ht="16.5" customHeight="1">
      <c r="A60" s="167"/>
      <c r="B60" s="57" t="s">
        <v>36</v>
      </c>
      <c r="C60" s="10"/>
      <c r="D60" s="18">
        <v>32823</v>
      </c>
      <c r="E60" s="10"/>
      <c r="F60" s="49">
        <f t="shared" si="15"/>
        <v>32823</v>
      </c>
      <c r="G60" s="10">
        <v>38176</v>
      </c>
      <c r="H60" s="19">
        <v>38259</v>
      </c>
      <c r="I60" s="10"/>
      <c r="J60" s="18">
        <f t="shared" si="2"/>
        <v>76435</v>
      </c>
      <c r="K60" s="10"/>
      <c r="L60" s="19">
        <v>40612</v>
      </c>
      <c r="M60" s="9">
        <v>28728</v>
      </c>
      <c r="N60" s="18">
        <f t="shared" si="3"/>
        <v>69340</v>
      </c>
      <c r="O60" s="17">
        <v>254800</v>
      </c>
      <c r="P60" s="19">
        <v>48411</v>
      </c>
      <c r="Q60" s="9">
        <v>28728</v>
      </c>
      <c r="R60" s="21">
        <f t="shared" si="4"/>
        <v>331939</v>
      </c>
      <c r="S60" s="9">
        <v>205528</v>
      </c>
      <c r="T60" s="21">
        <v>43561</v>
      </c>
      <c r="U60" s="54">
        <v>28728</v>
      </c>
      <c r="V60" s="21">
        <f t="shared" si="5"/>
        <v>277817</v>
      </c>
      <c r="W60" s="2">
        <v>51100</v>
      </c>
      <c r="X60" s="20">
        <v>21537</v>
      </c>
      <c r="Y60" s="3">
        <v>28728</v>
      </c>
      <c r="Z60" s="20">
        <f t="shared" si="6"/>
        <v>101365</v>
      </c>
      <c r="AA60" s="9">
        <v>111676</v>
      </c>
      <c r="AB60" s="129">
        <v>37808</v>
      </c>
      <c r="AC60" s="11"/>
      <c r="AD60" s="21">
        <f t="shared" si="7"/>
        <v>149484</v>
      </c>
      <c r="AE60" s="9">
        <v>73500</v>
      </c>
      <c r="AF60" s="126">
        <v>49665</v>
      </c>
      <c r="AG60" s="9">
        <v>30096</v>
      </c>
      <c r="AH60" s="18">
        <f t="shared" si="8"/>
        <v>153261</v>
      </c>
      <c r="AI60" s="10">
        <v>67900</v>
      </c>
      <c r="AJ60" s="18">
        <v>31585</v>
      </c>
      <c r="AK60" s="122">
        <v>30096</v>
      </c>
      <c r="AL60" s="21">
        <f t="shared" si="9"/>
        <v>129581</v>
      </c>
      <c r="AM60" s="9">
        <v>67200</v>
      </c>
      <c r="AN60" s="61">
        <v>54651</v>
      </c>
      <c r="AO60" s="12">
        <v>30096</v>
      </c>
      <c r="AP60" s="22">
        <f t="shared" si="10"/>
        <v>151947</v>
      </c>
      <c r="AQ60" s="39">
        <v>132700</v>
      </c>
      <c r="AR60" s="22">
        <v>46895</v>
      </c>
      <c r="AS60" s="13">
        <v>30096</v>
      </c>
      <c r="AT60" s="21">
        <f t="shared" si="11"/>
        <v>209691</v>
      </c>
      <c r="AU60" s="9">
        <v>203441</v>
      </c>
      <c r="AV60" s="126">
        <v>21904</v>
      </c>
      <c r="AW60" s="9"/>
      <c r="AX60" s="21">
        <f t="shared" si="12"/>
        <v>225345</v>
      </c>
      <c r="AY60" s="113">
        <f t="shared" si="13"/>
        <v>1909028</v>
      </c>
      <c r="AZ60" s="77">
        <v>1936000</v>
      </c>
      <c r="BA60" s="140">
        <f t="shared" si="14"/>
        <v>26972</v>
      </c>
      <c r="BB60" s="80">
        <f t="shared" si="1"/>
        <v>0.9860681818181818</v>
      </c>
    </row>
    <row r="61" spans="1:54" ht="16.5" customHeight="1">
      <c r="A61" s="167"/>
      <c r="B61" s="57" t="s">
        <v>74</v>
      </c>
      <c r="C61" s="10"/>
      <c r="D61" s="10"/>
      <c r="E61" s="10"/>
      <c r="F61" s="49">
        <f t="shared" si="15"/>
        <v>0</v>
      </c>
      <c r="G61" s="10">
        <v>3800</v>
      </c>
      <c r="H61" s="10"/>
      <c r="I61" s="10"/>
      <c r="J61" s="18">
        <f t="shared" si="2"/>
        <v>3800</v>
      </c>
      <c r="K61" s="10">
        <v>6000</v>
      </c>
      <c r="L61" s="138">
        <v>40575</v>
      </c>
      <c r="M61" s="9"/>
      <c r="N61" s="18">
        <f t="shared" si="3"/>
        <v>46575</v>
      </c>
      <c r="O61" s="17">
        <v>46304</v>
      </c>
      <c r="P61" s="19">
        <v>75848</v>
      </c>
      <c r="Q61" s="9"/>
      <c r="R61" s="21">
        <f t="shared" si="4"/>
        <v>122152</v>
      </c>
      <c r="S61" s="9">
        <v>187508</v>
      </c>
      <c r="T61" s="21">
        <v>63585</v>
      </c>
      <c r="U61" s="54"/>
      <c r="V61" s="21">
        <f t="shared" si="5"/>
        <v>251093</v>
      </c>
      <c r="W61" s="2">
        <v>153404</v>
      </c>
      <c r="X61" s="20"/>
      <c r="Y61" s="3"/>
      <c r="Z61" s="20">
        <f t="shared" si="6"/>
        <v>153404</v>
      </c>
      <c r="AA61" s="9">
        <v>98140</v>
      </c>
      <c r="AB61" s="120">
        <v>47177</v>
      </c>
      <c r="AC61" s="11"/>
      <c r="AD61" s="21">
        <f t="shared" si="7"/>
        <v>145317</v>
      </c>
      <c r="AE61" s="9">
        <v>187732</v>
      </c>
      <c r="AF61" s="116">
        <v>11869</v>
      </c>
      <c r="AG61" s="10"/>
      <c r="AH61" s="18">
        <f t="shared" si="8"/>
        <v>199601</v>
      </c>
      <c r="AI61" s="10">
        <v>224254</v>
      </c>
      <c r="AJ61" s="18">
        <v>25252</v>
      </c>
      <c r="AK61" s="10"/>
      <c r="AL61" s="21">
        <f t="shared" si="9"/>
        <v>249506</v>
      </c>
      <c r="AM61" s="9">
        <v>286704</v>
      </c>
      <c r="AN61" s="61">
        <v>44779</v>
      </c>
      <c r="AO61" s="37"/>
      <c r="AP61" s="22">
        <f t="shared" si="10"/>
        <v>331483</v>
      </c>
      <c r="AQ61" s="39">
        <v>434981</v>
      </c>
      <c r="AR61" s="22"/>
      <c r="AS61" s="13"/>
      <c r="AT61" s="21">
        <f t="shared" si="11"/>
        <v>434981</v>
      </c>
      <c r="AU61" s="9">
        <v>371232</v>
      </c>
      <c r="AV61" s="9"/>
      <c r="AW61" s="9"/>
      <c r="AX61" s="21">
        <f t="shared" si="12"/>
        <v>371232</v>
      </c>
      <c r="AY61" s="113">
        <f t="shared" si="13"/>
        <v>2309144</v>
      </c>
      <c r="AZ61" s="77">
        <v>2316000</v>
      </c>
      <c r="BA61" s="140">
        <f t="shared" si="14"/>
        <v>6856</v>
      </c>
      <c r="BB61" s="80">
        <f t="shared" si="1"/>
        <v>0.9970397236614853</v>
      </c>
    </row>
    <row r="62" spans="1:54" ht="16.5" customHeight="1">
      <c r="A62" s="167"/>
      <c r="B62" s="57" t="s">
        <v>104</v>
      </c>
      <c r="C62" s="10"/>
      <c r="D62" s="10"/>
      <c r="E62" s="10"/>
      <c r="F62" s="49">
        <f t="shared" si="15"/>
        <v>0</v>
      </c>
      <c r="G62" s="10"/>
      <c r="H62" s="10"/>
      <c r="I62" s="10"/>
      <c r="J62" s="18">
        <f t="shared" si="2"/>
        <v>0</v>
      </c>
      <c r="K62" s="10"/>
      <c r="L62" s="10"/>
      <c r="M62" s="66">
        <v>78000</v>
      </c>
      <c r="N62" s="18">
        <f t="shared" si="3"/>
        <v>78000</v>
      </c>
      <c r="O62" s="10"/>
      <c r="P62" s="19"/>
      <c r="Q62" s="9">
        <v>78000</v>
      </c>
      <c r="R62" s="21">
        <f t="shared" si="4"/>
        <v>78000</v>
      </c>
      <c r="S62" s="9"/>
      <c r="T62" s="21"/>
      <c r="U62" s="54">
        <v>78000</v>
      </c>
      <c r="V62" s="21">
        <f t="shared" si="5"/>
        <v>78000</v>
      </c>
      <c r="W62" s="2"/>
      <c r="X62" s="2"/>
      <c r="Y62" s="3">
        <v>78000</v>
      </c>
      <c r="Z62" s="20">
        <f t="shared" si="6"/>
        <v>78000</v>
      </c>
      <c r="AA62" s="9"/>
      <c r="AB62" s="124"/>
      <c r="AC62" s="11"/>
      <c r="AD62" s="21">
        <f t="shared" si="7"/>
        <v>0</v>
      </c>
      <c r="AE62" s="9"/>
      <c r="AF62" s="122"/>
      <c r="AG62" s="10">
        <v>74400</v>
      </c>
      <c r="AH62" s="18">
        <f t="shared" si="8"/>
        <v>74400</v>
      </c>
      <c r="AI62" s="10"/>
      <c r="AJ62" s="10"/>
      <c r="AK62" s="10">
        <v>74400</v>
      </c>
      <c r="AL62" s="21">
        <f t="shared" si="9"/>
        <v>74400</v>
      </c>
      <c r="AM62" s="9">
        <v>64400</v>
      </c>
      <c r="AN62" s="60"/>
      <c r="AO62" s="37">
        <v>74400</v>
      </c>
      <c r="AP62" s="22">
        <f t="shared" si="10"/>
        <v>138800</v>
      </c>
      <c r="AQ62" s="39"/>
      <c r="AR62" s="13"/>
      <c r="AS62" s="13">
        <v>74400</v>
      </c>
      <c r="AT62" s="21">
        <f t="shared" si="11"/>
        <v>74400</v>
      </c>
      <c r="AU62" s="9"/>
      <c r="AV62" s="9"/>
      <c r="AW62" s="9"/>
      <c r="AX62" s="21">
        <f t="shared" si="12"/>
        <v>0</v>
      </c>
      <c r="AY62" s="113">
        <f t="shared" si="13"/>
        <v>674000</v>
      </c>
      <c r="AZ62" s="77">
        <v>674000</v>
      </c>
      <c r="BA62" s="140">
        <f t="shared" si="14"/>
        <v>0</v>
      </c>
      <c r="BB62" s="80">
        <f t="shared" si="1"/>
        <v>1</v>
      </c>
    </row>
    <row r="63" spans="1:54" ht="16.5" customHeight="1">
      <c r="A63" s="167"/>
      <c r="B63" s="57" t="s">
        <v>72</v>
      </c>
      <c r="C63" s="10"/>
      <c r="D63" s="10"/>
      <c r="E63" s="10"/>
      <c r="F63" s="49">
        <f t="shared" si="15"/>
        <v>0</v>
      </c>
      <c r="G63" s="10">
        <v>77294</v>
      </c>
      <c r="H63" s="10"/>
      <c r="I63" s="10"/>
      <c r="J63" s="18">
        <f t="shared" si="2"/>
        <v>77294</v>
      </c>
      <c r="K63" s="10">
        <v>11042</v>
      </c>
      <c r="L63" s="19">
        <v>9150</v>
      </c>
      <c r="M63" s="9">
        <v>173444</v>
      </c>
      <c r="N63" s="18">
        <f t="shared" si="3"/>
        <v>193636</v>
      </c>
      <c r="O63" s="10"/>
      <c r="P63" s="19">
        <v>9589</v>
      </c>
      <c r="Q63" s="9">
        <v>174788</v>
      </c>
      <c r="R63" s="21">
        <f t="shared" si="4"/>
        <v>184377</v>
      </c>
      <c r="S63" s="9"/>
      <c r="T63" s="21">
        <v>9589</v>
      </c>
      <c r="U63" s="54">
        <v>174116</v>
      </c>
      <c r="V63" s="21">
        <f t="shared" si="5"/>
        <v>183705</v>
      </c>
      <c r="W63" s="2"/>
      <c r="X63" s="20">
        <v>8351</v>
      </c>
      <c r="Y63" s="3">
        <v>172324</v>
      </c>
      <c r="Z63" s="20">
        <f t="shared" si="6"/>
        <v>180675</v>
      </c>
      <c r="AA63" s="9">
        <v>77294</v>
      </c>
      <c r="AB63" s="129"/>
      <c r="AC63" s="11"/>
      <c r="AD63" s="21">
        <f t="shared" si="7"/>
        <v>77294</v>
      </c>
      <c r="AE63" s="9"/>
      <c r="AF63" s="126"/>
      <c r="AG63" s="43">
        <v>143812</v>
      </c>
      <c r="AH63" s="18">
        <f t="shared" si="8"/>
        <v>143812</v>
      </c>
      <c r="AI63" s="10"/>
      <c r="AJ63" s="18"/>
      <c r="AK63" s="43">
        <v>135648</v>
      </c>
      <c r="AL63" s="21">
        <f t="shared" si="9"/>
        <v>135648</v>
      </c>
      <c r="AM63" s="9"/>
      <c r="AN63" s="61"/>
      <c r="AO63" s="37">
        <v>145152</v>
      </c>
      <c r="AP63" s="22">
        <f>SUM(AM63,AN63,AO63)</f>
        <v>145152</v>
      </c>
      <c r="AQ63" s="39">
        <v>19998</v>
      </c>
      <c r="AR63" s="22"/>
      <c r="AS63" s="13">
        <v>146824</v>
      </c>
      <c r="AT63" s="21">
        <f t="shared" si="11"/>
        <v>166822</v>
      </c>
      <c r="AU63" s="9"/>
      <c r="AV63" s="9"/>
      <c r="AW63" s="9"/>
      <c r="AX63" s="21">
        <f t="shared" si="12"/>
        <v>0</v>
      </c>
      <c r="AY63" s="113">
        <f t="shared" si="13"/>
        <v>1488415</v>
      </c>
      <c r="AZ63" s="77">
        <v>1750000</v>
      </c>
      <c r="BA63" s="140">
        <f t="shared" si="14"/>
        <v>261585</v>
      </c>
      <c r="BB63" s="80">
        <f t="shared" si="1"/>
        <v>0.8505228571428571</v>
      </c>
    </row>
    <row r="64" spans="1:54" ht="16.5" customHeight="1">
      <c r="A64" s="167"/>
      <c r="B64" s="57" t="s">
        <v>37</v>
      </c>
      <c r="C64" s="10"/>
      <c r="D64" s="18">
        <v>44859</v>
      </c>
      <c r="E64" s="10"/>
      <c r="F64" s="49">
        <f t="shared" si="15"/>
        <v>44859</v>
      </c>
      <c r="G64" s="10"/>
      <c r="H64" s="138">
        <v>23311</v>
      </c>
      <c r="I64" s="10"/>
      <c r="J64" s="18">
        <f t="shared" si="2"/>
        <v>23311</v>
      </c>
      <c r="K64" s="10"/>
      <c r="L64" s="19">
        <v>38044</v>
      </c>
      <c r="M64" s="9">
        <v>53000</v>
      </c>
      <c r="N64" s="18">
        <f t="shared" si="3"/>
        <v>91044</v>
      </c>
      <c r="O64" s="10"/>
      <c r="P64" s="19">
        <v>58811</v>
      </c>
      <c r="Q64" s="66">
        <v>59000</v>
      </c>
      <c r="R64" s="21">
        <f t="shared" si="4"/>
        <v>117811</v>
      </c>
      <c r="S64" s="9"/>
      <c r="T64" s="21">
        <v>42827</v>
      </c>
      <c r="U64" s="54">
        <v>59000</v>
      </c>
      <c r="V64" s="21">
        <f t="shared" si="5"/>
        <v>101827</v>
      </c>
      <c r="W64" s="2"/>
      <c r="X64" s="20">
        <v>18876</v>
      </c>
      <c r="Y64" s="3">
        <v>63500</v>
      </c>
      <c r="Z64" s="20">
        <f t="shared" si="6"/>
        <v>82376</v>
      </c>
      <c r="AA64" s="9"/>
      <c r="AB64" s="129">
        <v>29923</v>
      </c>
      <c r="AC64" s="11"/>
      <c r="AD64" s="21">
        <f t="shared" si="7"/>
        <v>29923</v>
      </c>
      <c r="AE64" s="9"/>
      <c r="AF64" s="126">
        <v>47350</v>
      </c>
      <c r="AG64" s="43">
        <v>37600</v>
      </c>
      <c r="AH64" s="18">
        <f t="shared" si="8"/>
        <v>84950</v>
      </c>
      <c r="AI64" s="10"/>
      <c r="AJ64" s="18">
        <v>32941</v>
      </c>
      <c r="AK64" s="10">
        <v>36640</v>
      </c>
      <c r="AL64" s="21">
        <f t="shared" si="9"/>
        <v>69581</v>
      </c>
      <c r="AM64" s="9"/>
      <c r="AN64" s="61">
        <v>70983</v>
      </c>
      <c r="AO64" s="37">
        <v>37480</v>
      </c>
      <c r="AP64" s="22">
        <f t="shared" si="10"/>
        <v>108463</v>
      </c>
      <c r="AQ64" s="39"/>
      <c r="AR64" s="22">
        <v>50292</v>
      </c>
      <c r="AS64" s="13">
        <v>36376</v>
      </c>
      <c r="AT64" s="21">
        <f t="shared" si="11"/>
        <v>86668</v>
      </c>
      <c r="AU64" s="9"/>
      <c r="AV64" s="126">
        <v>31150</v>
      </c>
      <c r="AW64" s="9"/>
      <c r="AX64" s="21">
        <f t="shared" si="12"/>
        <v>31150</v>
      </c>
      <c r="AY64" s="113">
        <f t="shared" si="13"/>
        <v>871963</v>
      </c>
      <c r="AZ64" s="77">
        <v>872000</v>
      </c>
      <c r="BA64" s="140">
        <f t="shared" si="14"/>
        <v>37</v>
      </c>
      <c r="BB64" s="80">
        <f t="shared" si="1"/>
        <v>0.9999575688073394</v>
      </c>
    </row>
    <row r="65" spans="1:54" ht="19.5" customHeight="1">
      <c r="A65" s="167"/>
      <c r="B65" s="57" t="s">
        <v>12</v>
      </c>
      <c r="C65" s="10"/>
      <c r="D65" s="137">
        <v>18823</v>
      </c>
      <c r="E65" s="10"/>
      <c r="F65" s="49">
        <f t="shared" si="15"/>
        <v>18823</v>
      </c>
      <c r="G65" s="17"/>
      <c r="H65" s="19">
        <v>18418</v>
      </c>
      <c r="I65" s="10"/>
      <c r="J65" s="18">
        <f t="shared" si="2"/>
        <v>18418</v>
      </c>
      <c r="K65" s="17">
        <v>9000</v>
      </c>
      <c r="L65" s="19">
        <v>16188</v>
      </c>
      <c r="M65" s="10"/>
      <c r="N65" s="18">
        <f t="shared" si="3"/>
        <v>25188</v>
      </c>
      <c r="O65" s="17"/>
      <c r="P65" s="19">
        <v>20820</v>
      </c>
      <c r="Q65" s="10"/>
      <c r="R65" s="21">
        <f t="shared" si="4"/>
        <v>20820</v>
      </c>
      <c r="S65" s="9">
        <v>9000</v>
      </c>
      <c r="T65" s="21">
        <v>18761</v>
      </c>
      <c r="U65" s="55"/>
      <c r="V65" s="21">
        <f t="shared" si="5"/>
        <v>27761</v>
      </c>
      <c r="W65" s="2"/>
      <c r="X65" s="20">
        <v>11864</v>
      </c>
      <c r="Y65" s="2"/>
      <c r="Z65" s="20">
        <f t="shared" si="6"/>
        <v>11864</v>
      </c>
      <c r="AA65" s="9"/>
      <c r="AB65" s="129">
        <v>17786</v>
      </c>
      <c r="AC65" s="11"/>
      <c r="AD65" s="21">
        <f t="shared" si="7"/>
        <v>17786</v>
      </c>
      <c r="AE65" s="9">
        <v>6000</v>
      </c>
      <c r="AF65" s="126">
        <v>23366</v>
      </c>
      <c r="AG65" s="9"/>
      <c r="AH65" s="21">
        <f t="shared" si="8"/>
        <v>29366</v>
      </c>
      <c r="AI65" s="9">
        <v>6000</v>
      </c>
      <c r="AJ65" s="18">
        <v>14928</v>
      </c>
      <c r="AK65" s="9"/>
      <c r="AL65" s="21">
        <f t="shared" si="9"/>
        <v>20928</v>
      </c>
      <c r="AM65" s="9">
        <v>27000</v>
      </c>
      <c r="AN65" s="61">
        <v>25343</v>
      </c>
      <c r="AO65" s="12"/>
      <c r="AP65" s="22">
        <f t="shared" si="10"/>
        <v>52343</v>
      </c>
      <c r="AQ65" s="39"/>
      <c r="AR65" s="22">
        <v>22108</v>
      </c>
      <c r="AS65" s="13"/>
      <c r="AT65" s="21">
        <f t="shared" si="11"/>
        <v>22108</v>
      </c>
      <c r="AU65" s="9">
        <v>17000</v>
      </c>
      <c r="AV65" s="126">
        <v>20491</v>
      </c>
      <c r="AW65" s="66"/>
      <c r="AX65" s="21">
        <f t="shared" si="12"/>
        <v>37491</v>
      </c>
      <c r="AY65" s="113">
        <f t="shared" si="13"/>
        <v>302896</v>
      </c>
      <c r="AZ65" s="77">
        <v>303000</v>
      </c>
      <c r="BA65" s="140">
        <f t="shared" si="14"/>
        <v>104</v>
      </c>
      <c r="BB65" s="80">
        <f t="shared" si="1"/>
        <v>0.9996567656765677</v>
      </c>
    </row>
    <row r="66" spans="1:54" s="32" customFormat="1" ht="19.5" customHeight="1">
      <c r="A66" s="167"/>
      <c r="B66" s="83" t="s">
        <v>62</v>
      </c>
      <c r="C66" s="84"/>
      <c r="D66" s="84"/>
      <c r="E66" s="84"/>
      <c r="F66" s="85">
        <f t="shared" si="15"/>
        <v>0</v>
      </c>
      <c r="G66" s="84"/>
      <c r="H66" s="84"/>
      <c r="I66" s="84"/>
      <c r="J66" s="86">
        <f t="shared" si="2"/>
        <v>0</v>
      </c>
      <c r="K66" s="84"/>
      <c r="L66" s="84"/>
      <c r="M66" s="84"/>
      <c r="N66" s="86">
        <f t="shared" si="3"/>
        <v>0</v>
      </c>
      <c r="O66" s="84"/>
      <c r="P66" s="87"/>
      <c r="Q66" s="84"/>
      <c r="R66" s="86">
        <f t="shared" si="4"/>
        <v>0</v>
      </c>
      <c r="S66" s="84"/>
      <c r="T66" s="84"/>
      <c r="U66" s="88"/>
      <c r="V66" s="86">
        <f t="shared" si="5"/>
        <v>0</v>
      </c>
      <c r="W66" s="89"/>
      <c r="X66" s="89"/>
      <c r="Y66" s="89"/>
      <c r="Z66" s="90">
        <f t="shared" si="6"/>
        <v>0</v>
      </c>
      <c r="AA66" s="84"/>
      <c r="AB66" s="133"/>
      <c r="AC66" s="91"/>
      <c r="AD66" s="86">
        <f t="shared" si="7"/>
        <v>0</v>
      </c>
      <c r="AE66" s="84"/>
      <c r="AF66" s="131"/>
      <c r="AG66" s="84"/>
      <c r="AH66" s="86">
        <f t="shared" si="8"/>
        <v>0</v>
      </c>
      <c r="AI66" s="84"/>
      <c r="AJ66" s="84"/>
      <c r="AK66" s="84"/>
      <c r="AL66" s="86">
        <f t="shared" si="9"/>
        <v>0</v>
      </c>
      <c r="AM66" s="84"/>
      <c r="AN66" s="92"/>
      <c r="AO66" s="93"/>
      <c r="AP66" s="94"/>
      <c r="AQ66" s="95"/>
      <c r="AR66" s="96"/>
      <c r="AS66" s="96"/>
      <c r="AT66" s="86"/>
      <c r="AU66" s="84"/>
      <c r="AV66" s="84"/>
      <c r="AW66" s="84"/>
      <c r="AX66" s="86"/>
      <c r="AY66" s="97">
        <f t="shared" si="13"/>
        <v>0</v>
      </c>
      <c r="AZ66" s="114"/>
      <c r="BA66" s="141"/>
      <c r="BB66" s="115"/>
    </row>
    <row r="67" spans="1:54" ht="16.5" customHeight="1">
      <c r="A67" s="179" t="s">
        <v>63</v>
      </c>
      <c r="B67" s="57" t="s">
        <v>66</v>
      </c>
      <c r="C67" s="10"/>
      <c r="D67" s="10"/>
      <c r="E67" s="10"/>
      <c r="F67" s="49">
        <f t="shared" si="15"/>
        <v>0</v>
      </c>
      <c r="G67" s="17">
        <v>97720</v>
      </c>
      <c r="H67" s="17"/>
      <c r="I67" s="10"/>
      <c r="J67" s="18">
        <f t="shared" si="2"/>
        <v>97720</v>
      </c>
      <c r="K67" s="17">
        <v>29000</v>
      </c>
      <c r="L67" s="17"/>
      <c r="M67" s="9">
        <v>102680</v>
      </c>
      <c r="N67" s="18">
        <f t="shared" si="3"/>
        <v>131680</v>
      </c>
      <c r="O67" s="17">
        <v>27000</v>
      </c>
      <c r="P67" s="19"/>
      <c r="Q67" s="9">
        <v>98770</v>
      </c>
      <c r="R67" s="21">
        <f t="shared" si="4"/>
        <v>125770</v>
      </c>
      <c r="S67" s="9">
        <v>27000</v>
      </c>
      <c r="T67" s="21"/>
      <c r="U67" s="54">
        <v>96730</v>
      </c>
      <c r="V67" s="21">
        <f>SUM(S67,T67,U67)</f>
        <v>123730</v>
      </c>
      <c r="W67" s="2">
        <v>27000</v>
      </c>
      <c r="X67" s="68"/>
      <c r="Y67" s="3">
        <v>94192</v>
      </c>
      <c r="Z67" s="20">
        <f t="shared" si="6"/>
        <v>121192</v>
      </c>
      <c r="AA67" s="9">
        <v>110072</v>
      </c>
      <c r="AB67" s="124"/>
      <c r="AC67" s="36"/>
      <c r="AD67" s="21">
        <f t="shared" si="7"/>
        <v>110072</v>
      </c>
      <c r="AE67" s="9">
        <v>30400</v>
      </c>
      <c r="AF67" s="122"/>
      <c r="AG67" s="10">
        <v>101848</v>
      </c>
      <c r="AH67" s="18">
        <f t="shared" si="8"/>
        <v>132248</v>
      </c>
      <c r="AI67" s="10">
        <v>29000</v>
      </c>
      <c r="AJ67" s="10"/>
      <c r="AK67" s="10">
        <v>70196</v>
      </c>
      <c r="AL67" s="21">
        <f t="shared" si="9"/>
        <v>99196</v>
      </c>
      <c r="AM67" s="9">
        <v>29000</v>
      </c>
      <c r="AN67" s="60"/>
      <c r="AO67" s="37">
        <v>100496</v>
      </c>
      <c r="AP67" s="22">
        <f t="shared" si="10"/>
        <v>129496</v>
      </c>
      <c r="AQ67" s="39">
        <v>96255</v>
      </c>
      <c r="AR67" s="13"/>
      <c r="AS67" s="13">
        <v>89130</v>
      </c>
      <c r="AT67" s="21">
        <f t="shared" si="11"/>
        <v>185385</v>
      </c>
      <c r="AU67" s="9">
        <v>217511</v>
      </c>
      <c r="AV67" s="9"/>
      <c r="AW67" s="9"/>
      <c r="AX67" s="21">
        <f t="shared" si="12"/>
        <v>217511</v>
      </c>
      <c r="AY67" s="113">
        <f t="shared" si="13"/>
        <v>1474000</v>
      </c>
      <c r="AZ67" s="77">
        <v>1474000</v>
      </c>
      <c r="BA67" s="140">
        <f t="shared" si="14"/>
        <v>0</v>
      </c>
      <c r="BB67" s="80">
        <f t="shared" si="1"/>
        <v>1</v>
      </c>
    </row>
    <row r="68" spans="1:54" ht="19.5" customHeight="1">
      <c r="A68" s="179"/>
      <c r="B68" s="57" t="s">
        <v>61</v>
      </c>
      <c r="C68" s="10">
        <v>23000</v>
      </c>
      <c r="D68" s="18">
        <v>138662</v>
      </c>
      <c r="E68" s="10"/>
      <c r="F68" s="49">
        <f t="shared" si="15"/>
        <v>161662</v>
      </c>
      <c r="G68" s="10">
        <v>30000</v>
      </c>
      <c r="H68" s="19">
        <v>41454</v>
      </c>
      <c r="I68" s="10"/>
      <c r="J68" s="18">
        <f t="shared" si="2"/>
        <v>71454</v>
      </c>
      <c r="K68" s="10">
        <v>40000</v>
      </c>
      <c r="L68" s="19">
        <v>28089</v>
      </c>
      <c r="M68" s="9"/>
      <c r="N68" s="18">
        <f t="shared" si="3"/>
        <v>68089</v>
      </c>
      <c r="O68" s="10">
        <v>57000</v>
      </c>
      <c r="P68" s="19">
        <v>221461</v>
      </c>
      <c r="Q68" s="10"/>
      <c r="R68" s="21">
        <f t="shared" si="4"/>
        <v>278461</v>
      </c>
      <c r="S68" s="9"/>
      <c r="T68" s="21"/>
      <c r="U68" s="54"/>
      <c r="V68" s="21">
        <f t="shared" si="5"/>
        <v>0</v>
      </c>
      <c r="W68" s="2">
        <v>74700</v>
      </c>
      <c r="X68" s="20">
        <v>180458</v>
      </c>
      <c r="Y68" s="3"/>
      <c r="Z68" s="20">
        <f t="shared" si="6"/>
        <v>255158</v>
      </c>
      <c r="AA68" s="9">
        <v>46000</v>
      </c>
      <c r="AB68" s="129">
        <v>86729</v>
      </c>
      <c r="AC68" s="11"/>
      <c r="AD68" s="21">
        <f t="shared" si="7"/>
        <v>132729</v>
      </c>
      <c r="AE68" s="9">
        <v>64500</v>
      </c>
      <c r="AF68" s="116">
        <v>80947</v>
      </c>
      <c r="AG68" s="10"/>
      <c r="AH68" s="18">
        <f t="shared" si="8"/>
        <v>145447</v>
      </c>
      <c r="AI68" s="10"/>
      <c r="AJ68" s="18"/>
      <c r="AK68" s="10"/>
      <c r="AL68" s="21">
        <f t="shared" si="9"/>
        <v>0</v>
      </c>
      <c r="AM68" s="9"/>
      <c r="AN68" s="61"/>
      <c r="AO68" s="37"/>
      <c r="AP68" s="22">
        <f t="shared" si="10"/>
        <v>0</v>
      </c>
      <c r="AQ68" s="39"/>
      <c r="AR68" s="22"/>
      <c r="AS68" s="13"/>
      <c r="AT68" s="21">
        <f t="shared" si="11"/>
        <v>0</v>
      </c>
      <c r="AU68" s="9"/>
      <c r="AV68" s="9"/>
      <c r="AW68" s="9"/>
      <c r="AX68" s="21">
        <f t="shared" si="12"/>
        <v>0</v>
      </c>
      <c r="AY68" s="113">
        <f t="shared" si="13"/>
        <v>1113000</v>
      </c>
      <c r="AZ68" s="77">
        <v>1113000</v>
      </c>
      <c r="BA68" s="140">
        <f t="shared" si="14"/>
        <v>0</v>
      </c>
      <c r="BB68" s="80">
        <f aca="true" t="shared" si="16" ref="BB68:BB75">SUM(AY68/AZ68)</f>
        <v>1</v>
      </c>
    </row>
    <row r="69" spans="1:54" ht="19.5" customHeight="1">
      <c r="A69" s="179"/>
      <c r="B69" s="57" t="s">
        <v>11</v>
      </c>
      <c r="C69" s="10"/>
      <c r="D69" s="10"/>
      <c r="E69" s="10"/>
      <c r="F69" s="49">
        <f t="shared" si="15"/>
        <v>0</v>
      </c>
      <c r="G69" s="10"/>
      <c r="H69" s="19"/>
      <c r="I69" s="10"/>
      <c r="J69" s="18">
        <f t="shared" si="2"/>
        <v>0</v>
      </c>
      <c r="K69" s="10"/>
      <c r="L69" s="19"/>
      <c r="M69" s="10"/>
      <c r="N69" s="18">
        <f t="shared" si="3"/>
        <v>0</v>
      </c>
      <c r="O69" s="10">
        <v>18000</v>
      </c>
      <c r="P69" s="19">
        <v>28483</v>
      </c>
      <c r="Q69" s="10"/>
      <c r="R69" s="21">
        <f t="shared" si="4"/>
        <v>46483</v>
      </c>
      <c r="S69" s="9"/>
      <c r="T69" s="21">
        <v>32673</v>
      </c>
      <c r="U69" s="2"/>
      <c r="V69" s="21">
        <f>SUM(S69,T69,U69)</f>
        <v>32673</v>
      </c>
      <c r="W69" s="2"/>
      <c r="X69" s="2"/>
      <c r="Y69" s="2"/>
      <c r="Z69" s="20">
        <f t="shared" si="6"/>
        <v>0</v>
      </c>
      <c r="AA69" s="9"/>
      <c r="AB69" s="129">
        <v>12704</v>
      </c>
      <c r="AC69" s="11"/>
      <c r="AD69" s="21">
        <f t="shared" si="7"/>
        <v>12704</v>
      </c>
      <c r="AE69" s="9">
        <v>31500</v>
      </c>
      <c r="AF69" s="126">
        <v>31257</v>
      </c>
      <c r="AG69" s="10"/>
      <c r="AH69" s="18">
        <f t="shared" si="8"/>
        <v>62757</v>
      </c>
      <c r="AI69" s="10"/>
      <c r="AJ69" s="18">
        <v>23350</v>
      </c>
      <c r="AK69" s="10"/>
      <c r="AL69" s="21">
        <f t="shared" si="9"/>
        <v>23350</v>
      </c>
      <c r="AM69" s="9"/>
      <c r="AN69" s="61">
        <v>33233</v>
      </c>
      <c r="AO69" s="12"/>
      <c r="AP69" s="22">
        <f>SUM(AM69,AN69,AO69)</f>
        <v>33233</v>
      </c>
      <c r="AQ69" s="39"/>
      <c r="AR69" s="22">
        <v>42399</v>
      </c>
      <c r="AS69" s="13"/>
      <c r="AT69" s="21">
        <f>SUM(AQ69,AR69,AS69)</f>
        <v>42399</v>
      </c>
      <c r="AU69" s="9">
        <v>45401</v>
      </c>
      <c r="AV69" s="9"/>
      <c r="AW69" s="9"/>
      <c r="AX69" s="21">
        <f>SUM(AU69,AV69,AW69)</f>
        <v>45401</v>
      </c>
      <c r="AY69" s="113">
        <f aca="true" t="shared" si="17" ref="AY69:AY76">SUM(AX69,AT69,AP69,AL69,AH69,AD69,Z69,V69,R69,N69,J69,F69)</f>
        <v>299000</v>
      </c>
      <c r="AZ69" s="77">
        <v>299000</v>
      </c>
      <c r="BA69" s="140">
        <f aca="true" t="shared" si="18" ref="BA69:BA75">SUM(AZ69-AY69)</f>
        <v>0</v>
      </c>
      <c r="BB69" s="80">
        <f t="shared" si="16"/>
        <v>1</v>
      </c>
    </row>
    <row r="70" spans="1:54" ht="16.5">
      <c r="A70" s="179"/>
      <c r="B70" s="57" t="s">
        <v>13</v>
      </c>
      <c r="C70" s="17">
        <v>2000</v>
      </c>
      <c r="D70" s="18">
        <v>18791</v>
      </c>
      <c r="E70" s="10"/>
      <c r="F70" s="49">
        <f t="shared" si="15"/>
        <v>20791</v>
      </c>
      <c r="G70" s="10"/>
      <c r="H70" s="19">
        <v>45109</v>
      </c>
      <c r="I70" s="10"/>
      <c r="J70" s="18">
        <f t="shared" si="2"/>
        <v>45109</v>
      </c>
      <c r="K70" s="10">
        <v>8800</v>
      </c>
      <c r="L70" s="19">
        <v>34274</v>
      </c>
      <c r="M70" s="10"/>
      <c r="N70" s="18">
        <f t="shared" si="3"/>
        <v>43074</v>
      </c>
      <c r="O70" s="10"/>
      <c r="P70" s="19">
        <v>46226</v>
      </c>
      <c r="Q70" s="10"/>
      <c r="R70" s="21">
        <f t="shared" si="4"/>
        <v>46226</v>
      </c>
      <c r="S70" s="9"/>
      <c r="T70" s="21">
        <v>34225</v>
      </c>
      <c r="U70" s="2"/>
      <c r="V70" s="21">
        <f t="shared" si="5"/>
        <v>34225</v>
      </c>
      <c r="W70" s="2"/>
      <c r="X70" s="20">
        <v>45758</v>
      </c>
      <c r="Y70" s="2"/>
      <c r="Z70" s="20">
        <f t="shared" si="6"/>
        <v>45758</v>
      </c>
      <c r="AA70" s="9"/>
      <c r="AB70" s="129">
        <v>20089</v>
      </c>
      <c r="AC70" s="11"/>
      <c r="AD70" s="21">
        <f t="shared" si="7"/>
        <v>20089</v>
      </c>
      <c r="AE70" s="9"/>
      <c r="AF70" s="126">
        <v>30000</v>
      </c>
      <c r="AG70" s="9"/>
      <c r="AH70" s="21">
        <f t="shared" si="8"/>
        <v>30000</v>
      </c>
      <c r="AI70" s="9">
        <v>38000</v>
      </c>
      <c r="AJ70" s="18">
        <v>41725</v>
      </c>
      <c r="AK70" s="9"/>
      <c r="AL70" s="21">
        <f t="shared" si="9"/>
        <v>79725</v>
      </c>
      <c r="AM70" s="9"/>
      <c r="AN70" s="61">
        <v>66426</v>
      </c>
      <c r="AO70" s="12"/>
      <c r="AP70" s="22">
        <f>SUM(AM70,AN70,AO70)</f>
        <v>66426</v>
      </c>
      <c r="AQ70" s="39"/>
      <c r="AR70" s="22">
        <v>30523</v>
      </c>
      <c r="AS70" s="13"/>
      <c r="AT70" s="21">
        <f>SUM(AQ70,AR70,AS70)</f>
        <v>30523</v>
      </c>
      <c r="AU70" s="9">
        <v>28000</v>
      </c>
      <c r="AV70" s="126">
        <v>30371</v>
      </c>
      <c r="AW70" s="9"/>
      <c r="AX70" s="21">
        <f>SUM(AU70,AV70,AW70)</f>
        <v>58371</v>
      </c>
      <c r="AY70" s="113">
        <f t="shared" si="17"/>
        <v>520317</v>
      </c>
      <c r="AZ70" s="77">
        <v>521000</v>
      </c>
      <c r="BA70" s="140">
        <f t="shared" si="18"/>
        <v>683</v>
      </c>
      <c r="BB70" s="80">
        <f t="shared" si="16"/>
        <v>0.9986890595009597</v>
      </c>
    </row>
    <row r="71" spans="1:54" s="32" customFormat="1" ht="16.5">
      <c r="A71" s="179"/>
      <c r="B71" s="83" t="s">
        <v>63</v>
      </c>
      <c r="C71" s="84"/>
      <c r="D71" s="84"/>
      <c r="E71" s="84"/>
      <c r="F71" s="85">
        <f t="shared" si="15"/>
        <v>0</v>
      </c>
      <c r="G71" s="84"/>
      <c r="H71" s="84"/>
      <c r="I71" s="84"/>
      <c r="J71" s="86">
        <f t="shared" si="2"/>
        <v>0</v>
      </c>
      <c r="K71" s="84"/>
      <c r="L71" s="84"/>
      <c r="M71" s="84"/>
      <c r="N71" s="86">
        <f t="shared" si="3"/>
        <v>0</v>
      </c>
      <c r="O71" s="84"/>
      <c r="P71" s="87"/>
      <c r="Q71" s="89"/>
      <c r="R71" s="86">
        <f t="shared" si="4"/>
        <v>0</v>
      </c>
      <c r="S71" s="84"/>
      <c r="T71" s="84"/>
      <c r="U71" s="89"/>
      <c r="V71" s="86">
        <f t="shared" si="5"/>
        <v>0</v>
      </c>
      <c r="W71" s="89"/>
      <c r="X71" s="89"/>
      <c r="Y71" s="89"/>
      <c r="Z71" s="90">
        <f t="shared" si="6"/>
        <v>0</v>
      </c>
      <c r="AA71" s="84"/>
      <c r="AB71" s="133"/>
      <c r="AC71" s="91"/>
      <c r="AD71" s="86">
        <f t="shared" si="7"/>
        <v>0</v>
      </c>
      <c r="AE71" s="84"/>
      <c r="AF71" s="131"/>
      <c r="AG71" s="84"/>
      <c r="AH71" s="86">
        <f t="shared" si="8"/>
        <v>0</v>
      </c>
      <c r="AI71" s="84"/>
      <c r="AJ71" s="84"/>
      <c r="AK71" s="84"/>
      <c r="AL71" s="86">
        <f t="shared" si="9"/>
        <v>0</v>
      </c>
      <c r="AM71" s="84"/>
      <c r="AN71" s="92"/>
      <c r="AO71" s="93"/>
      <c r="AP71" s="94">
        <f aca="true" t="shared" si="19" ref="AP71:AP76">SUM(AM71,AN71,AO71)</f>
        <v>0</v>
      </c>
      <c r="AQ71" s="95"/>
      <c r="AR71" s="96"/>
      <c r="AS71" s="96"/>
      <c r="AT71" s="86">
        <f aca="true" t="shared" si="20" ref="AT71:AT76">SUM(AQ71,AR71,AS71)</f>
        <v>0</v>
      </c>
      <c r="AU71" s="84"/>
      <c r="AV71" s="84"/>
      <c r="AW71" s="84"/>
      <c r="AX71" s="86">
        <f aca="true" t="shared" si="21" ref="AX71:AX76">SUM(AU71,AV71,AW71)</f>
        <v>0</v>
      </c>
      <c r="AY71" s="97">
        <f t="shared" si="17"/>
        <v>0</v>
      </c>
      <c r="AZ71" s="114"/>
      <c r="BA71" s="141"/>
      <c r="BB71" s="115"/>
    </row>
    <row r="72" spans="1:54" s="32" customFormat="1" ht="16.5">
      <c r="A72" s="170" t="s">
        <v>89</v>
      </c>
      <c r="B72" s="57" t="s">
        <v>65</v>
      </c>
      <c r="C72" s="10">
        <v>487000</v>
      </c>
      <c r="D72" s="10"/>
      <c r="E72" s="17"/>
      <c r="F72" s="49">
        <f>SUM(C72,D72,E72)</f>
        <v>487000</v>
      </c>
      <c r="G72" s="17">
        <v>426100</v>
      </c>
      <c r="H72" s="28"/>
      <c r="I72" s="28"/>
      <c r="J72" s="18">
        <f>SUM(G72,H72,I72)</f>
        <v>426100</v>
      </c>
      <c r="K72" s="17">
        <v>582400</v>
      </c>
      <c r="L72" s="28"/>
      <c r="M72" s="28"/>
      <c r="N72" s="18">
        <f>SUM(K72,L72,M72)</f>
        <v>582400</v>
      </c>
      <c r="O72" s="17">
        <v>636400</v>
      </c>
      <c r="P72" s="19"/>
      <c r="Q72" s="67"/>
      <c r="R72" s="21">
        <f>SUM(O72,P72,Q72)</f>
        <v>636400</v>
      </c>
      <c r="S72" s="28">
        <v>304800</v>
      </c>
      <c r="T72" s="21"/>
      <c r="U72" s="67"/>
      <c r="V72" s="21">
        <f>SUM(S72,T72,U72)</f>
        <v>304800</v>
      </c>
      <c r="W72" s="67">
        <v>17600</v>
      </c>
      <c r="X72" s="67"/>
      <c r="Y72" s="67"/>
      <c r="Z72" s="20">
        <f>SUM(W72,X72,Y72)</f>
        <v>17600</v>
      </c>
      <c r="AA72" s="28">
        <v>226800</v>
      </c>
      <c r="AB72" s="128"/>
      <c r="AC72" s="29"/>
      <c r="AD72" s="21">
        <f>SUM(AA72,AB72,AC72)</f>
        <v>226800</v>
      </c>
      <c r="AE72" s="28">
        <v>884600</v>
      </c>
      <c r="AF72" s="127"/>
      <c r="AG72" s="28"/>
      <c r="AH72" s="21">
        <f>SUM(AE72,AF72,AG72)</f>
        <v>884600</v>
      </c>
      <c r="AI72" s="28">
        <v>815200</v>
      </c>
      <c r="AJ72" s="28"/>
      <c r="AK72" s="28"/>
      <c r="AL72" s="21">
        <f>SUM(AI72,AJ72,AK72)</f>
        <v>815200</v>
      </c>
      <c r="AM72" s="28">
        <v>209100</v>
      </c>
      <c r="AN72" s="62"/>
      <c r="AO72" s="30"/>
      <c r="AP72" s="22">
        <f t="shared" si="19"/>
        <v>209100</v>
      </c>
      <c r="AQ72" s="47"/>
      <c r="AR72" s="31"/>
      <c r="AS72" s="31"/>
      <c r="AT72" s="21">
        <f t="shared" si="20"/>
        <v>0</v>
      </c>
      <c r="AU72" s="28"/>
      <c r="AV72" s="28"/>
      <c r="AW72" s="28"/>
      <c r="AX72" s="21">
        <f t="shared" si="21"/>
        <v>0</v>
      </c>
      <c r="AY72" s="113">
        <f t="shared" si="17"/>
        <v>4590000</v>
      </c>
      <c r="AZ72" s="77">
        <v>4590000</v>
      </c>
      <c r="BA72" s="140">
        <f t="shared" si="18"/>
        <v>0</v>
      </c>
      <c r="BB72" s="80">
        <f t="shared" si="16"/>
        <v>1</v>
      </c>
    </row>
    <row r="73" spans="1:54" s="32" customFormat="1" ht="16.5">
      <c r="A73" s="171"/>
      <c r="B73" s="57" t="s">
        <v>33</v>
      </c>
      <c r="C73" s="10"/>
      <c r="D73" s="10"/>
      <c r="E73" s="17"/>
      <c r="F73" s="49">
        <f>SUM(C73,D73,E73)</f>
        <v>0</v>
      </c>
      <c r="G73" s="17">
        <v>196000</v>
      </c>
      <c r="H73" s="28"/>
      <c r="I73" s="28"/>
      <c r="J73" s="18">
        <f>SUM(G73,H73,I73)</f>
        <v>196000</v>
      </c>
      <c r="K73" s="17">
        <v>36400</v>
      </c>
      <c r="L73" s="28"/>
      <c r="M73" s="28"/>
      <c r="N73" s="18">
        <f>SUM(K73,L73,M73)</f>
        <v>36400</v>
      </c>
      <c r="O73" s="28">
        <v>36400</v>
      </c>
      <c r="P73" s="19"/>
      <c r="Q73" s="67"/>
      <c r="R73" s="21">
        <f>SUM(O73,P73,Q73)</f>
        <v>36400</v>
      </c>
      <c r="S73" s="28"/>
      <c r="T73" s="21"/>
      <c r="U73" s="67"/>
      <c r="V73" s="21">
        <f>SUM(S73,T73,U73)</f>
        <v>0</v>
      </c>
      <c r="W73" s="67">
        <v>3000</v>
      </c>
      <c r="X73" s="67"/>
      <c r="Y73" s="67"/>
      <c r="Z73" s="20">
        <f>SUM(W73,X73,Y73)</f>
        <v>3000</v>
      </c>
      <c r="AA73" s="28"/>
      <c r="AB73" s="128"/>
      <c r="AC73" s="29"/>
      <c r="AD73" s="21">
        <f>SUM(AA73,AB73,AC73)</f>
        <v>0</v>
      </c>
      <c r="AE73" s="28">
        <v>35800</v>
      </c>
      <c r="AF73" s="127"/>
      <c r="AG73" s="28"/>
      <c r="AH73" s="21">
        <f>SUM(AE73,AF73,AG73)</f>
        <v>35800</v>
      </c>
      <c r="AI73" s="67">
        <v>34800</v>
      </c>
      <c r="AJ73" s="28"/>
      <c r="AK73" s="28"/>
      <c r="AL73" s="21">
        <f>SUM(AI73,AJ73,AK73)</f>
        <v>34800</v>
      </c>
      <c r="AM73" s="28">
        <v>76600</v>
      </c>
      <c r="AN73" s="62"/>
      <c r="AO73" s="30"/>
      <c r="AP73" s="22">
        <f t="shared" si="19"/>
        <v>76600</v>
      </c>
      <c r="AQ73" s="47"/>
      <c r="AR73" s="31"/>
      <c r="AS73" s="31"/>
      <c r="AT73" s="21">
        <f t="shared" si="20"/>
        <v>0</v>
      </c>
      <c r="AU73" s="28"/>
      <c r="AV73" s="28"/>
      <c r="AW73" s="28"/>
      <c r="AX73" s="21">
        <f t="shared" si="21"/>
        <v>0</v>
      </c>
      <c r="AY73" s="113">
        <f t="shared" si="17"/>
        <v>419000</v>
      </c>
      <c r="AZ73" s="77">
        <v>419000</v>
      </c>
      <c r="BA73" s="140">
        <f t="shared" si="18"/>
        <v>0</v>
      </c>
      <c r="BB73" s="80">
        <f t="shared" si="16"/>
        <v>1</v>
      </c>
    </row>
    <row r="74" spans="1:54" s="32" customFormat="1" ht="16.5">
      <c r="A74" s="171"/>
      <c r="B74" s="57" t="s">
        <v>34</v>
      </c>
      <c r="C74" s="10">
        <v>188000</v>
      </c>
      <c r="D74" s="10"/>
      <c r="E74" s="17"/>
      <c r="F74" s="49">
        <f>SUM(C74,D74,E74)</f>
        <v>188000</v>
      </c>
      <c r="G74" s="17">
        <v>90000</v>
      </c>
      <c r="H74" s="28"/>
      <c r="I74" s="28"/>
      <c r="J74" s="18">
        <f>SUM(G74,H74,I74)</f>
        <v>90000</v>
      </c>
      <c r="K74" s="17">
        <v>29200</v>
      </c>
      <c r="L74" s="28"/>
      <c r="M74" s="28"/>
      <c r="N74" s="18">
        <f>SUM(K74,L74,M74)</f>
        <v>29200</v>
      </c>
      <c r="O74" s="17">
        <v>64400</v>
      </c>
      <c r="P74" s="19"/>
      <c r="Q74" s="67"/>
      <c r="R74" s="21">
        <f>SUM(O74,P74,Q74)</f>
        <v>64400</v>
      </c>
      <c r="S74" s="28">
        <v>90000</v>
      </c>
      <c r="T74" s="21"/>
      <c r="U74" s="67"/>
      <c r="V74" s="21">
        <f>SUM(S74,T74,U74)</f>
        <v>90000</v>
      </c>
      <c r="W74" s="67"/>
      <c r="X74" s="67"/>
      <c r="Y74" s="67"/>
      <c r="Z74" s="20">
        <f>SUM(W74,X74,Y74)</f>
        <v>0</v>
      </c>
      <c r="AA74" s="28"/>
      <c r="AB74" s="128"/>
      <c r="AC74" s="29"/>
      <c r="AD74" s="21">
        <f>SUM(AA74,AB74,AC74)</f>
        <v>0</v>
      </c>
      <c r="AE74" s="28"/>
      <c r="AF74" s="127"/>
      <c r="AG74" s="28"/>
      <c r="AH74" s="21">
        <f>SUM(AE74,AF74,AG74)</f>
        <v>0</v>
      </c>
      <c r="AI74" s="28"/>
      <c r="AJ74" s="28"/>
      <c r="AK74" s="28"/>
      <c r="AL74" s="21">
        <f>SUM(AI74,AJ74,AK74)</f>
        <v>0</v>
      </c>
      <c r="AM74" s="28">
        <v>19400</v>
      </c>
      <c r="AN74" s="62"/>
      <c r="AO74" s="30"/>
      <c r="AP74" s="22">
        <f t="shared" si="19"/>
        <v>19400</v>
      </c>
      <c r="AQ74" s="47"/>
      <c r="AR74" s="31"/>
      <c r="AS74" s="31"/>
      <c r="AT74" s="21">
        <f t="shared" si="20"/>
        <v>0</v>
      </c>
      <c r="AU74" s="28"/>
      <c r="AV74" s="28"/>
      <c r="AW74" s="28"/>
      <c r="AX74" s="21">
        <f t="shared" si="21"/>
        <v>0</v>
      </c>
      <c r="AY74" s="113">
        <f t="shared" si="17"/>
        <v>481000</v>
      </c>
      <c r="AZ74" s="77">
        <v>481000</v>
      </c>
      <c r="BA74" s="140">
        <f t="shared" si="18"/>
        <v>0</v>
      </c>
      <c r="BB74" s="80">
        <f t="shared" si="16"/>
        <v>1</v>
      </c>
    </row>
    <row r="75" spans="1:54" s="32" customFormat="1" ht="16.5">
      <c r="A75" s="171"/>
      <c r="B75" s="57" t="s">
        <v>103</v>
      </c>
      <c r="C75" s="10"/>
      <c r="D75" s="10"/>
      <c r="E75" s="10"/>
      <c r="F75" s="49">
        <f>SUM(C75,D75,E75)</f>
        <v>0</v>
      </c>
      <c r="G75" s="28"/>
      <c r="H75" s="28"/>
      <c r="I75" s="28"/>
      <c r="J75" s="18">
        <f>SUM(G75,H75,I75)</f>
        <v>0</v>
      </c>
      <c r="K75" s="28"/>
      <c r="L75" s="28"/>
      <c r="M75" s="28"/>
      <c r="N75" s="18">
        <f>SUM(K75,L75,M75)</f>
        <v>0</v>
      </c>
      <c r="O75" s="17"/>
      <c r="P75" s="19"/>
      <c r="Q75" s="67"/>
      <c r="R75" s="21">
        <f>SUM(O75,P75,Q75)</f>
        <v>0</v>
      </c>
      <c r="S75" s="28">
        <v>1079625</v>
      </c>
      <c r="T75" s="21"/>
      <c r="U75" s="67"/>
      <c r="V75" s="21">
        <f>SUM(S75,T75,U75)</f>
        <v>1079625</v>
      </c>
      <c r="W75" s="67"/>
      <c r="X75" s="67"/>
      <c r="Y75" s="67"/>
      <c r="Z75" s="20">
        <f>SUM(W75,X75,Y75)</f>
        <v>0</v>
      </c>
      <c r="AA75" s="28">
        <v>324675</v>
      </c>
      <c r="AB75" s="128"/>
      <c r="AC75" s="29"/>
      <c r="AD75" s="21">
        <f>SUM(AA75,AB75,AC75)</f>
        <v>324675</v>
      </c>
      <c r="AE75" s="28">
        <v>449281</v>
      </c>
      <c r="AF75" s="127"/>
      <c r="AG75" s="28"/>
      <c r="AH75" s="21">
        <f>SUM(AE75,AF75,AG75)</f>
        <v>449281</v>
      </c>
      <c r="AI75" s="28">
        <v>405685</v>
      </c>
      <c r="AJ75" s="28"/>
      <c r="AK75" s="28"/>
      <c r="AL75" s="21">
        <f>SUM(AI75,AJ75,AK75)</f>
        <v>405685</v>
      </c>
      <c r="AM75" s="28">
        <v>405685</v>
      </c>
      <c r="AN75" s="62"/>
      <c r="AO75" s="30"/>
      <c r="AP75" s="22">
        <f t="shared" si="19"/>
        <v>405685</v>
      </c>
      <c r="AQ75" s="47">
        <v>405685</v>
      </c>
      <c r="AR75" s="31"/>
      <c r="AS75" s="31"/>
      <c r="AT75" s="21">
        <f t="shared" si="20"/>
        <v>405685</v>
      </c>
      <c r="AU75" s="28">
        <v>58364</v>
      </c>
      <c r="AV75" s="28"/>
      <c r="AW75" s="28"/>
      <c r="AX75" s="21">
        <f t="shared" si="21"/>
        <v>58364</v>
      </c>
      <c r="AY75" s="113">
        <f t="shared" si="17"/>
        <v>3129000</v>
      </c>
      <c r="AZ75" s="77">
        <v>3129000</v>
      </c>
      <c r="BA75" s="140">
        <f t="shared" si="18"/>
        <v>0</v>
      </c>
      <c r="BB75" s="80">
        <f t="shared" si="16"/>
        <v>1</v>
      </c>
    </row>
    <row r="76" spans="1:54" s="32" customFormat="1" ht="16.5">
      <c r="A76" s="172"/>
      <c r="B76" s="105" t="s">
        <v>89</v>
      </c>
      <c r="C76" s="84"/>
      <c r="D76" s="84"/>
      <c r="E76" s="84"/>
      <c r="F76" s="85">
        <f>SUM(C76,D76,E76)</f>
        <v>0</v>
      </c>
      <c r="G76" s="106"/>
      <c r="H76" s="106"/>
      <c r="I76" s="106"/>
      <c r="J76" s="86">
        <f>SUM(G76,H76,I76)</f>
        <v>0</v>
      </c>
      <c r="K76" s="106"/>
      <c r="L76" s="106"/>
      <c r="M76" s="106"/>
      <c r="N76" s="86">
        <f>SUM(K76,L76,M76)</f>
        <v>0</v>
      </c>
      <c r="O76" s="106"/>
      <c r="P76" s="87"/>
      <c r="Q76" s="107"/>
      <c r="R76" s="86">
        <f>SUM(O76,P76,Q76)</f>
        <v>0</v>
      </c>
      <c r="S76" s="106"/>
      <c r="T76" s="106"/>
      <c r="U76" s="107"/>
      <c r="V76" s="86">
        <f>SUM(S76,T76,U76)</f>
        <v>0</v>
      </c>
      <c r="W76" s="107"/>
      <c r="X76" s="107"/>
      <c r="Y76" s="107"/>
      <c r="Z76" s="90">
        <f>SUM(W76,X76,Y76)</f>
        <v>0</v>
      </c>
      <c r="AA76" s="106"/>
      <c r="AB76" s="136"/>
      <c r="AC76" s="108"/>
      <c r="AD76" s="86">
        <f>SUM(AA76,AB76,AC76)</f>
        <v>0</v>
      </c>
      <c r="AE76" s="106"/>
      <c r="AF76" s="135"/>
      <c r="AG76" s="106"/>
      <c r="AH76" s="86">
        <f>SUM(AE76,AF76,AG76)</f>
        <v>0</v>
      </c>
      <c r="AI76" s="106"/>
      <c r="AJ76" s="106"/>
      <c r="AK76" s="106"/>
      <c r="AL76" s="86">
        <f>SUM(AI76,AJ76,AK76)</f>
        <v>0</v>
      </c>
      <c r="AM76" s="106"/>
      <c r="AN76" s="109"/>
      <c r="AO76" s="110"/>
      <c r="AP76" s="94">
        <f t="shared" si="19"/>
        <v>0</v>
      </c>
      <c r="AQ76" s="111"/>
      <c r="AR76" s="112"/>
      <c r="AS76" s="112"/>
      <c r="AT76" s="86">
        <f t="shared" si="20"/>
        <v>0</v>
      </c>
      <c r="AU76" s="106"/>
      <c r="AV76" s="106"/>
      <c r="AW76" s="106"/>
      <c r="AX76" s="86">
        <f t="shared" si="21"/>
        <v>0</v>
      </c>
      <c r="AY76" s="97">
        <f t="shared" si="17"/>
        <v>0</v>
      </c>
      <c r="AZ76" s="114"/>
      <c r="BA76" s="97"/>
      <c r="BB76" s="115"/>
    </row>
    <row r="77" spans="1:55" s="5" customFormat="1" ht="20.25" thickBot="1">
      <c r="A77" s="173" t="s">
        <v>14</v>
      </c>
      <c r="B77" s="174"/>
      <c r="C77" s="15">
        <f aca="true" t="shared" si="22" ref="C77:AM77">SUM(C4:C76)</f>
        <v>806500</v>
      </c>
      <c r="D77" s="117">
        <f t="shared" si="22"/>
        <v>422921</v>
      </c>
      <c r="E77" s="15">
        <f t="shared" si="22"/>
        <v>30000</v>
      </c>
      <c r="F77" s="15">
        <f t="shared" si="22"/>
        <v>1259421</v>
      </c>
      <c r="G77" s="7">
        <f t="shared" si="22"/>
        <v>1684188</v>
      </c>
      <c r="H77" s="117">
        <f t="shared" si="22"/>
        <v>284574</v>
      </c>
      <c r="I77" s="15">
        <f t="shared" si="22"/>
        <v>910149</v>
      </c>
      <c r="J77" s="15">
        <f t="shared" si="22"/>
        <v>2878911</v>
      </c>
      <c r="K77" s="15">
        <f t="shared" si="22"/>
        <v>1982736</v>
      </c>
      <c r="L77" s="118">
        <f t="shared" si="22"/>
        <v>285481</v>
      </c>
      <c r="M77" s="15">
        <f t="shared" si="22"/>
        <v>1979122</v>
      </c>
      <c r="N77" s="15">
        <f t="shared" si="22"/>
        <v>4247339</v>
      </c>
      <c r="O77" s="15">
        <f>SUM(O4:O76)</f>
        <v>5326011</v>
      </c>
      <c r="P77" s="50">
        <f t="shared" si="22"/>
        <v>610246</v>
      </c>
      <c r="Q77" s="15">
        <f t="shared" si="22"/>
        <v>3375238</v>
      </c>
      <c r="R77" s="15">
        <f t="shared" si="22"/>
        <v>9311495</v>
      </c>
      <c r="S77" s="15">
        <f t="shared" si="22"/>
        <v>4198497</v>
      </c>
      <c r="T77" s="15">
        <f t="shared" si="22"/>
        <v>374596</v>
      </c>
      <c r="U77" s="15">
        <f t="shared" si="22"/>
        <v>5332119</v>
      </c>
      <c r="V77" s="15">
        <f t="shared" si="22"/>
        <v>9905212</v>
      </c>
      <c r="W77" s="15">
        <f t="shared" si="22"/>
        <v>2088841</v>
      </c>
      <c r="X77" s="15">
        <f t="shared" si="22"/>
        <v>540002</v>
      </c>
      <c r="Y77" s="15">
        <f t="shared" si="22"/>
        <v>3150939</v>
      </c>
      <c r="Z77" s="15">
        <f t="shared" si="22"/>
        <v>5779782</v>
      </c>
      <c r="AA77" s="15">
        <f t="shared" si="22"/>
        <v>2420563</v>
      </c>
      <c r="AB77" s="117">
        <f t="shared" si="22"/>
        <v>312210</v>
      </c>
      <c r="AC77" s="117">
        <f t="shared" si="22"/>
        <v>790611</v>
      </c>
      <c r="AD77" s="15">
        <f t="shared" si="22"/>
        <v>3523384</v>
      </c>
      <c r="AE77" s="15">
        <f t="shared" si="22"/>
        <v>4234911</v>
      </c>
      <c r="AF77" s="117">
        <f t="shared" si="22"/>
        <v>390301</v>
      </c>
      <c r="AG77" s="117">
        <f t="shared" si="22"/>
        <v>3145272</v>
      </c>
      <c r="AH77" s="15">
        <f t="shared" si="22"/>
        <v>7770484</v>
      </c>
      <c r="AI77" s="15">
        <f t="shared" si="22"/>
        <v>3703334</v>
      </c>
      <c r="AJ77" s="15">
        <f t="shared" si="22"/>
        <v>215684</v>
      </c>
      <c r="AK77" s="15">
        <f t="shared" si="22"/>
        <v>3475990</v>
      </c>
      <c r="AL77" s="15">
        <f t="shared" si="22"/>
        <v>7395008</v>
      </c>
      <c r="AM77" s="15">
        <f t="shared" si="22"/>
        <v>4132078</v>
      </c>
      <c r="AN77" s="16">
        <f aca="true" t="shared" si="23" ref="AN77:AX77">SUM(AN4:AN76)</f>
        <v>399299</v>
      </c>
      <c r="AO77" s="16">
        <f>SUM(AO4:AO76)</f>
        <v>4412685</v>
      </c>
      <c r="AP77" s="15">
        <f t="shared" si="23"/>
        <v>8944062</v>
      </c>
      <c r="AQ77" s="7">
        <f>SUM(AQ4:AQ76)</f>
        <v>4155177</v>
      </c>
      <c r="AR77" s="15">
        <f>SUM(AR4:AR76)</f>
        <v>348268</v>
      </c>
      <c r="AS77" s="15">
        <f t="shared" si="23"/>
        <v>4001723</v>
      </c>
      <c r="AT77" s="15">
        <f t="shared" si="23"/>
        <v>8505168</v>
      </c>
      <c r="AU77" s="15">
        <f t="shared" si="23"/>
        <v>3544003</v>
      </c>
      <c r="AV77" s="15">
        <f t="shared" si="23"/>
        <v>222851</v>
      </c>
      <c r="AW77" s="15">
        <f t="shared" si="23"/>
        <v>158016</v>
      </c>
      <c r="AX77" s="15">
        <f t="shared" si="23"/>
        <v>3924870</v>
      </c>
      <c r="AY77" s="8">
        <f>SUM(AY4:AY76)</f>
        <v>73445136</v>
      </c>
      <c r="AZ77" s="78">
        <f>SUM(AZ4:AZ9,AZ11:AZ27,AZ29:AZ31,AZ33:AZ36,AZ38:AZ44,AZ46,AZ48,AZ50,AZ52:AZ57,AZ59:AZ65,AZ67:AZ70,AZ72:AZ75)</f>
        <v>74395000</v>
      </c>
      <c r="BA77" s="79">
        <f>SUM(BA4:BA76)</f>
        <v>949864</v>
      </c>
      <c r="BB77" s="81">
        <f>SUM(AY77/AZ77)</f>
        <v>0.987232152698434</v>
      </c>
      <c r="BC77" s="48"/>
    </row>
    <row r="78" spans="48:55" ht="16.5">
      <c r="AV78" s="148">
        <v>109751</v>
      </c>
      <c r="AW78" s="145"/>
      <c r="AX78" s="145"/>
      <c r="AY78" s="146">
        <f>SUM(AY77,AV78)</f>
        <v>73554887</v>
      </c>
      <c r="AZ78" s="180">
        <v>74395000</v>
      </c>
      <c r="BA78" s="147">
        <f>AZ77-AY78</f>
        <v>840113</v>
      </c>
      <c r="BB78" s="182">
        <f>SUM(AY78/AZ78)</f>
        <v>0.9887073996908394</v>
      </c>
      <c r="BC78" s="181"/>
    </row>
    <row r="79" spans="44:54" ht="16.5">
      <c r="AR79" s="25"/>
      <c r="AV79" s="27"/>
      <c r="AX79" s="23" t="s">
        <v>92</v>
      </c>
      <c r="AY79" s="6">
        <f>SUM(C77,G77,K77,O77,S77,W77,AA77,AE77,AI77,AM77,AQ77,AU77)</f>
        <v>38276839</v>
      </c>
      <c r="BB79" s="181"/>
    </row>
    <row r="80" spans="49:57" ht="16.5">
      <c r="AW80" s="27"/>
      <c r="AX80" s="27" t="s">
        <v>87</v>
      </c>
      <c r="AY80" s="6">
        <f>SUM(D77,H77,L77,P77,T77,X77,AB77,AF77,AJ77,AN77,AR77,AV77,AV78)</f>
        <v>4516184</v>
      </c>
      <c r="BE80" s="181"/>
    </row>
    <row r="81" spans="49:51" ht="16.5">
      <c r="AW81" s="27"/>
      <c r="AX81" s="26" t="s">
        <v>88</v>
      </c>
      <c r="AY81" s="6">
        <f>SUM(E77,I77,M77,Q77,U77,Y77,AC77,AG77,AK77,AO77,AS77,AW77)</f>
        <v>30761864</v>
      </c>
    </row>
    <row r="82" spans="49:51" ht="16.5">
      <c r="AW82" s="27"/>
      <c r="AX82" s="27"/>
      <c r="AY82" s="6">
        <f>SUM(AY79:AY81)</f>
        <v>73554887</v>
      </c>
    </row>
    <row r="83" spans="49:50" ht="16.5">
      <c r="AW83" s="27"/>
      <c r="AX83" s="27"/>
    </row>
    <row r="85" ht="16.5">
      <c r="BD85" s="181"/>
    </row>
  </sheetData>
  <sheetProtection/>
  <mergeCells count="66">
    <mergeCell ref="A72:A76"/>
    <mergeCell ref="A77:B77"/>
    <mergeCell ref="A48:A49"/>
    <mergeCell ref="A50:A51"/>
    <mergeCell ref="A33:A37"/>
    <mergeCell ref="A38:A45"/>
    <mergeCell ref="A46:A47"/>
    <mergeCell ref="A52:A58"/>
    <mergeCell ref="A59:A66"/>
    <mergeCell ref="A67:A71"/>
    <mergeCell ref="AU2:AU3"/>
    <mergeCell ref="AV2:AW2"/>
    <mergeCell ref="AX2:AX3"/>
    <mergeCell ref="A4:A10"/>
    <mergeCell ref="A11:A28"/>
    <mergeCell ref="A29:A32"/>
    <mergeCell ref="AM2:AM3"/>
    <mergeCell ref="AN2:AO2"/>
    <mergeCell ref="AP2:AP3"/>
    <mergeCell ref="AQ2:AQ3"/>
    <mergeCell ref="AR2:AS2"/>
    <mergeCell ref="AT2:AT3"/>
    <mergeCell ref="AE2:AE3"/>
    <mergeCell ref="AF2:AG2"/>
    <mergeCell ref="AH2:AH3"/>
    <mergeCell ref="AI2:AI3"/>
    <mergeCell ref="AJ2:AK2"/>
    <mergeCell ref="AL2:AL3"/>
    <mergeCell ref="W2:W3"/>
    <mergeCell ref="X2:Y2"/>
    <mergeCell ref="Z2:Z3"/>
    <mergeCell ref="AA2:AA3"/>
    <mergeCell ref="AB2:AC2"/>
    <mergeCell ref="AD2:AD3"/>
    <mergeCell ref="O2:O3"/>
    <mergeCell ref="P2:Q2"/>
    <mergeCell ref="R2:R3"/>
    <mergeCell ref="S2:S3"/>
    <mergeCell ref="T2:U2"/>
    <mergeCell ref="V2:V3"/>
    <mergeCell ref="AU1:AX1"/>
    <mergeCell ref="AY1:AY3"/>
    <mergeCell ref="AZ1:AZ3"/>
    <mergeCell ref="BA1:BA3"/>
    <mergeCell ref="BB1:BB3"/>
    <mergeCell ref="C2:C3"/>
    <mergeCell ref="D2:E2"/>
    <mergeCell ref="F2:F3"/>
    <mergeCell ref="G2:G3"/>
    <mergeCell ref="H2:I2"/>
    <mergeCell ref="W1:Z1"/>
    <mergeCell ref="AA1:AD1"/>
    <mergeCell ref="AE1:AH1"/>
    <mergeCell ref="AI1:AL1"/>
    <mergeCell ref="AM1:AP1"/>
    <mergeCell ref="AQ1:AT1"/>
    <mergeCell ref="A1:B3"/>
    <mergeCell ref="C1:F1"/>
    <mergeCell ref="G1:J1"/>
    <mergeCell ref="K1:N1"/>
    <mergeCell ref="O1:R1"/>
    <mergeCell ref="S1:V1"/>
    <mergeCell ref="J2:J3"/>
    <mergeCell ref="K2:K3"/>
    <mergeCell ref="L2:M2"/>
    <mergeCell ref="N2:N3"/>
  </mergeCells>
  <conditionalFormatting sqref="B1:B65536">
    <cfRule type="duplicateValues" priority="2" dxfId="2" stopIfTrue="1">
      <formula>AND(COUNTIF($B$1:$B$65536,B1)&gt;1,NOT(ISBLANK(B1)))</formula>
    </cfRule>
  </conditionalFormatting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user01</cp:lastModifiedBy>
  <cp:lastPrinted>2023-01-12T02:24:56Z</cp:lastPrinted>
  <dcterms:created xsi:type="dcterms:W3CDTF">2007-11-16T01:00:46Z</dcterms:created>
  <dcterms:modified xsi:type="dcterms:W3CDTF">2023-08-17T08:11:49Z</dcterms:modified>
  <cp:category/>
  <cp:version/>
  <cp:contentType/>
  <cp:contentStatus/>
</cp:coreProperties>
</file>